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3"/>
  </bookViews>
  <sheets>
    <sheet name="收入表" sheetId="1" r:id="rId1"/>
    <sheet name="支出明细表" sheetId="8" r:id="rId2"/>
    <sheet name="税收返还和转移支付" sheetId="7" r:id="rId3"/>
    <sheet name="专项转移支付资金预算分项目表" sheetId="9" r:id="rId4"/>
    <sheet name="一般公共预算平衡表" sheetId="2" r:id="rId5"/>
    <sheet name="基金" sheetId="3" r:id="rId6"/>
    <sheet name="国资" sheetId="4" r:id="rId7"/>
    <sheet name="社保" sheetId="5" r:id="rId8"/>
    <sheet name="三公经费预算表" sheetId="6" r:id="rId9"/>
  </sheets>
  <definedNames>
    <definedName name="_xlnm._FilterDatabase" localSheetId="1" hidden="1">支出明细表!$A$4:$S$289</definedName>
    <definedName name="_xlnm.Print_Titles" localSheetId="1">支出明细表!$1:$4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D4" authorId="0">
      <text>
        <r>
          <rPr>
            <sz val="9"/>
            <rFont val="宋体"/>
            <charset val="134"/>
          </rPr>
          <t>2024年11月份人数</t>
        </r>
      </text>
    </comment>
    <comment ref="D14" authorId="0">
      <text>
        <r>
          <rPr>
            <b/>
            <sz val="9"/>
            <rFont val="宋体"/>
            <charset val="134"/>
          </rPr>
          <t>Administrator:</t>
        </r>
        <r>
          <rPr>
            <sz val="9"/>
            <rFont val="宋体"/>
            <charset val="134"/>
          </rPr>
          <t xml:space="preserve">
含三支一扶18人</t>
        </r>
      </text>
    </comment>
    <comment ref="D91" authorId="0">
      <text>
        <r>
          <rPr>
            <b/>
            <sz val="9"/>
            <rFont val="宋体"/>
            <charset val="134"/>
          </rPr>
          <t>Administrator:</t>
        </r>
        <r>
          <rPr>
            <sz val="9"/>
            <rFont val="宋体"/>
            <charset val="134"/>
          </rPr>
          <t xml:space="preserve">
含特岗教师44人</t>
        </r>
      </text>
    </comment>
    <comment ref="C113" authorId="0">
      <text>
        <r>
          <rPr>
            <sz val="9"/>
            <rFont val="宋体"/>
            <charset val="134"/>
          </rPr>
          <t>Administrator:
包含文物所、文化馆、青少年业余体校、旅游发展事务中心、图书馆</t>
        </r>
      </text>
    </comment>
    <comment ref="D131" authorId="0">
      <text>
        <r>
          <rPr>
            <b/>
            <sz val="9"/>
            <rFont val="宋体"/>
            <charset val="134"/>
          </rPr>
          <t>Administrator:</t>
        </r>
        <r>
          <rPr>
            <sz val="9"/>
            <rFont val="宋体"/>
            <charset val="134"/>
          </rPr>
          <t xml:space="preserve">
2023年11月止：退休人员4222人，离休人员1人</t>
        </r>
      </text>
    </comment>
    <comment ref="D205" authorId="0">
      <text>
        <r>
          <rPr>
            <b/>
            <sz val="9"/>
            <rFont val="宋体"/>
            <charset val="134"/>
          </rPr>
          <t>Administrator:</t>
        </r>
        <r>
          <rPr>
            <sz val="9"/>
            <rFont val="宋体"/>
            <charset val="134"/>
          </rPr>
          <t xml:space="preserve">
含委培生5人</t>
        </r>
      </text>
    </comment>
    <comment ref="D206" authorId="0">
      <text>
        <r>
          <rPr>
            <b/>
            <sz val="9"/>
            <rFont val="宋体"/>
            <charset val="134"/>
          </rPr>
          <t>Administrator:</t>
        </r>
        <r>
          <rPr>
            <sz val="9"/>
            <rFont val="宋体"/>
            <charset val="134"/>
          </rPr>
          <t xml:space="preserve">
含委培生3人</t>
        </r>
      </text>
    </comment>
    <comment ref="D216" authorId="0">
      <text>
        <r>
          <rPr>
            <b/>
            <sz val="9"/>
            <rFont val="宋体"/>
            <charset val="134"/>
          </rPr>
          <t>Administrator:</t>
        </r>
        <r>
          <rPr>
            <sz val="9"/>
            <rFont val="宋体"/>
            <charset val="134"/>
          </rPr>
          <t xml:space="preserve">
含委培生3人</t>
        </r>
      </text>
    </comment>
    <comment ref="D219" authorId="0">
      <text>
        <r>
          <rPr>
            <sz val="9"/>
            <rFont val="宋体"/>
            <charset val="134"/>
          </rPr>
          <t xml:space="preserve">
含委培生6人</t>
        </r>
      </text>
    </comment>
    <comment ref="D220" authorId="0">
      <text>
        <r>
          <rPr>
            <sz val="9"/>
            <rFont val="宋体"/>
            <charset val="134"/>
          </rPr>
          <t xml:space="preserve">
含委培生3人
</t>
        </r>
      </text>
    </comment>
    <comment ref="D221" authorId="0">
      <text>
        <r>
          <rPr>
            <sz val="9"/>
            <rFont val="宋体"/>
            <charset val="134"/>
          </rPr>
          <t xml:space="preserve">
含委培生1人
</t>
        </r>
      </text>
    </comment>
    <comment ref="C263" authorId="0">
      <text>
        <r>
          <rPr>
            <sz val="9"/>
            <rFont val="宋体"/>
            <charset val="134"/>
          </rPr>
          <t>Administrator:
包含规划办</t>
        </r>
      </text>
    </comment>
    <comment ref="D264" authorId="0">
      <text>
        <r>
          <rPr>
            <b/>
            <sz val="9"/>
            <rFont val="宋体"/>
            <charset val="134"/>
          </rPr>
          <t>Administrator:</t>
        </r>
        <r>
          <rPr>
            <sz val="9"/>
            <rFont val="宋体"/>
            <charset val="134"/>
          </rPr>
          <t xml:space="preserve">
地方编3人</t>
        </r>
      </text>
    </comment>
  </commentList>
</comments>
</file>

<file path=xl/comments2.xml><?xml version="1.0" encoding="utf-8"?>
<comments xmlns="http://schemas.openxmlformats.org/spreadsheetml/2006/main">
  <authors>
    <author>Administrator</author>
  </authors>
  <commentList>
    <comment ref="C9" authorId="0">
      <text>
        <r>
          <rPr>
            <sz val="9"/>
            <rFont val="宋体"/>
            <charset val="134"/>
          </rPr>
          <t xml:space="preserve">按上级文件规定国有土地使用权收入要按比例安排用于农村基础设施建设，在农村基础设施建设中列专项用于农业农村支出的衔接推进乡村振兴补助资金3000万元)
</t>
        </r>
      </text>
    </comment>
  </commentList>
</comments>
</file>

<file path=xl/comments3.xml><?xml version="1.0" encoding="utf-8"?>
<comments xmlns="http://schemas.openxmlformats.org/spreadsheetml/2006/main">
  <authors>
    <author>Administrator</author>
  </authors>
  <commentList>
    <comment ref="C17" authorId="0">
      <text>
        <r>
          <rPr>
            <b/>
            <sz val="9"/>
            <rFont val="宋体"/>
            <charset val="134"/>
          </rPr>
          <t>79人*500元/月*12月*60%</t>
        </r>
      </text>
    </comment>
    <comment ref="B20" authorId="0">
      <text>
        <r>
          <rPr>
            <sz val="9"/>
            <rFont val="宋体"/>
            <charset val="134"/>
          </rPr>
          <t>已提前下达</t>
        </r>
      </text>
    </comment>
  </commentList>
</comments>
</file>

<file path=xl/sharedStrings.xml><?xml version="1.0" encoding="utf-8"?>
<sst xmlns="http://schemas.openxmlformats.org/spreadsheetml/2006/main" count="858" uniqueCount="589">
  <si>
    <r>
      <rPr>
        <b/>
        <sz val="16"/>
        <rFont val="Times New Roman"/>
        <charset val="134"/>
      </rPr>
      <t>2025</t>
    </r>
    <r>
      <rPr>
        <b/>
        <sz val="16"/>
        <rFont val="宋体"/>
        <charset val="134"/>
      </rPr>
      <t>年蓝山县一般公共预算收入预算表</t>
    </r>
  </si>
  <si>
    <r>
      <rPr>
        <sz val="12"/>
        <rFont val="宋体"/>
        <charset val="134"/>
      </rPr>
      <t>单位：万元</t>
    </r>
    <r>
      <rPr>
        <sz val="12"/>
        <rFont val="Times New Roman"/>
        <charset val="134"/>
      </rPr>
      <t xml:space="preserve"> </t>
    </r>
  </si>
  <si>
    <r>
      <rPr>
        <b/>
        <sz val="12"/>
        <rFont val="楷体"/>
        <charset val="134"/>
      </rPr>
      <t>项目</t>
    </r>
  </si>
  <si>
    <r>
      <rPr>
        <b/>
        <sz val="12"/>
        <rFont val="Times New Roman"/>
        <charset val="134"/>
      </rPr>
      <t>2025</t>
    </r>
    <r>
      <rPr>
        <b/>
        <sz val="12"/>
        <rFont val="楷体"/>
        <charset val="134"/>
      </rPr>
      <t>年预算数</t>
    </r>
  </si>
  <si>
    <r>
      <rPr>
        <b/>
        <sz val="12"/>
        <rFont val="Times New Roman"/>
        <charset val="134"/>
      </rPr>
      <t>2024</t>
    </r>
    <r>
      <rPr>
        <b/>
        <sz val="12"/>
        <rFont val="楷体"/>
        <charset val="134"/>
      </rPr>
      <t>年完成数</t>
    </r>
  </si>
  <si>
    <r>
      <rPr>
        <b/>
        <sz val="12"/>
        <rFont val="楷体"/>
        <charset val="134"/>
      </rPr>
      <t>与完成数比较</t>
    </r>
  </si>
  <si>
    <r>
      <rPr>
        <b/>
        <sz val="12"/>
        <rFont val="楷体"/>
        <charset val="134"/>
      </rPr>
      <t>增减额</t>
    </r>
  </si>
  <si>
    <r>
      <rPr>
        <b/>
        <sz val="12"/>
        <rFont val="楷体"/>
        <charset val="134"/>
      </rPr>
      <t>增减</t>
    </r>
    <r>
      <rPr>
        <b/>
        <sz val="12"/>
        <rFont val="Times New Roman"/>
        <charset val="134"/>
      </rPr>
      <t>%</t>
    </r>
  </si>
  <si>
    <r>
      <rPr>
        <b/>
        <sz val="12"/>
        <rFont val="楷体"/>
        <charset val="134"/>
      </rPr>
      <t>一、税收收入</t>
    </r>
  </si>
  <si>
    <r>
      <rPr>
        <sz val="12"/>
        <rFont val="Times New Roman"/>
        <charset val="134"/>
      </rPr>
      <t xml:space="preserve"> 1.</t>
    </r>
    <r>
      <rPr>
        <sz val="12"/>
        <rFont val="楷体"/>
        <charset val="134"/>
      </rPr>
      <t>增值税</t>
    </r>
  </si>
  <si>
    <r>
      <rPr>
        <sz val="12"/>
        <rFont val="楷体"/>
        <charset val="134"/>
      </rPr>
      <t>其中</t>
    </r>
    <r>
      <rPr>
        <sz val="12"/>
        <rFont val="Times New Roman"/>
        <charset val="134"/>
      </rPr>
      <t>:</t>
    </r>
    <r>
      <rPr>
        <sz val="12"/>
        <rFont val="楷体"/>
        <charset val="134"/>
      </rPr>
      <t>改征增值税</t>
    </r>
  </si>
  <si>
    <r>
      <rPr>
        <sz val="12"/>
        <rFont val="Times New Roman"/>
        <charset val="134"/>
      </rPr>
      <t xml:space="preserve"> 2.</t>
    </r>
    <r>
      <rPr>
        <sz val="12"/>
        <rFont val="楷体"/>
        <charset val="134"/>
      </rPr>
      <t>企业所得税</t>
    </r>
  </si>
  <si>
    <r>
      <rPr>
        <sz val="12"/>
        <rFont val="Times New Roman"/>
        <charset val="134"/>
      </rPr>
      <t xml:space="preserve"> 3.</t>
    </r>
    <r>
      <rPr>
        <sz val="12"/>
        <rFont val="楷体"/>
        <charset val="134"/>
      </rPr>
      <t>个人所得税</t>
    </r>
  </si>
  <si>
    <r>
      <rPr>
        <sz val="12"/>
        <rFont val="Times New Roman"/>
        <charset val="134"/>
      </rPr>
      <t xml:space="preserve"> 4</t>
    </r>
    <r>
      <rPr>
        <b/>
        <sz val="12"/>
        <rFont val="Times New Roman"/>
        <charset val="134"/>
      </rPr>
      <t>.</t>
    </r>
    <r>
      <rPr>
        <sz val="12"/>
        <rFont val="楷体"/>
        <charset val="134"/>
      </rPr>
      <t>资源税</t>
    </r>
  </si>
  <si>
    <r>
      <rPr>
        <sz val="12"/>
        <rFont val="Times New Roman"/>
        <charset val="134"/>
      </rPr>
      <t xml:space="preserve"> 5.</t>
    </r>
    <r>
      <rPr>
        <sz val="12"/>
        <rFont val="楷体"/>
        <charset val="134"/>
      </rPr>
      <t>城市维护建设税</t>
    </r>
  </si>
  <si>
    <r>
      <rPr>
        <sz val="12"/>
        <rFont val="Times New Roman"/>
        <charset val="134"/>
      </rPr>
      <t xml:space="preserve"> 6.</t>
    </r>
    <r>
      <rPr>
        <sz val="12"/>
        <rFont val="楷体"/>
        <charset val="134"/>
      </rPr>
      <t>房产税</t>
    </r>
  </si>
  <si>
    <r>
      <rPr>
        <sz val="12"/>
        <rFont val="Times New Roman"/>
        <charset val="134"/>
      </rPr>
      <t xml:space="preserve"> 7.</t>
    </r>
    <r>
      <rPr>
        <sz val="12"/>
        <rFont val="楷体"/>
        <charset val="134"/>
      </rPr>
      <t>印花税</t>
    </r>
  </si>
  <si>
    <r>
      <rPr>
        <sz val="12"/>
        <rFont val="Times New Roman"/>
        <charset val="134"/>
      </rPr>
      <t xml:space="preserve"> 8</t>
    </r>
    <r>
      <rPr>
        <b/>
        <sz val="12"/>
        <rFont val="Times New Roman"/>
        <charset val="134"/>
      </rPr>
      <t>.</t>
    </r>
    <r>
      <rPr>
        <sz val="12"/>
        <rFont val="楷体"/>
        <charset val="134"/>
      </rPr>
      <t>城镇土地使用税</t>
    </r>
  </si>
  <si>
    <r>
      <rPr>
        <sz val="12"/>
        <rFont val="Times New Roman"/>
        <charset val="134"/>
      </rPr>
      <t xml:space="preserve"> 9.</t>
    </r>
    <r>
      <rPr>
        <sz val="12"/>
        <rFont val="楷体"/>
        <charset val="134"/>
      </rPr>
      <t>土地增值税</t>
    </r>
  </si>
  <si>
    <r>
      <rPr>
        <sz val="12"/>
        <rFont val="Times New Roman"/>
        <charset val="134"/>
      </rPr>
      <t xml:space="preserve"> 10.</t>
    </r>
    <r>
      <rPr>
        <sz val="12"/>
        <rFont val="楷体"/>
        <charset val="134"/>
      </rPr>
      <t>车船税</t>
    </r>
  </si>
  <si>
    <r>
      <rPr>
        <sz val="12"/>
        <rFont val="Times New Roman"/>
        <charset val="134"/>
      </rPr>
      <t xml:space="preserve"> 11.</t>
    </r>
    <r>
      <rPr>
        <sz val="12"/>
        <rFont val="楷体"/>
        <charset val="134"/>
      </rPr>
      <t>耕地占用税</t>
    </r>
  </si>
  <si>
    <r>
      <rPr>
        <sz val="12"/>
        <rFont val="Times New Roman"/>
        <charset val="134"/>
      </rPr>
      <t xml:space="preserve"> 12.</t>
    </r>
    <r>
      <rPr>
        <sz val="12"/>
        <rFont val="楷体"/>
        <charset val="134"/>
      </rPr>
      <t>契税</t>
    </r>
  </si>
  <si>
    <r>
      <rPr>
        <sz val="12"/>
        <rFont val="Times New Roman"/>
        <charset val="134"/>
      </rPr>
      <t xml:space="preserve"> 13.</t>
    </r>
    <r>
      <rPr>
        <sz val="12"/>
        <rFont val="楷体"/>
        <charset val="134"/>
      </rPr>
      <t>烟叶税</t>
    </r>
  </si>
  <si>
    <r>
      <rPr>
        <sz val="12"/>
        <rFont val="Times New Roman"/>
        <charset val="134"/>
      </rPr>
      <t xml:space="preserve"> 14.</t>
    </r>
    <r>
      <rPr>
        <sz val="12"/>
        <rFont val="楷体"/>
        <charset val="134"/>
      </rPr>
      <t>环保税</t>
    </r>
  </si>
  <si>
    <r>
      <rPr>
        <sz val="12"/>
        <rFont val="Times New Roman"/>
        <charset val="134"/>
      </rPr>
      <t xml:space="preserve"> 16.</t>
    </r>
    <r>
      <rPr>
        <sz val="12"/>
        <rFont val="楷体"/>
        <charset val="134"/>
      </rPr>
      <t>其他税收收入</t>
    </r>
  </si>
  <si>
    <r>
      <rPr>
        <b/>
        <sz val="12"/>
        <rFont val="楷体"/>
        <charset val="134"/>
      </rPr>
      <t>二、非税收入</t>
    </r>
  </si>
  <si>
    <r>
      <rPr>
        <sz val="12"/>
        <rFont val="Times New Roman"/>
        <charset val="134"/>
      </rPr>
      <t xml:space="preserve"> 1.</t>
    </r>
    <r>
      <rPr>
        <sz val="12"/>
        <rFont val="楷体"/>
        <charset val="134"/>
      </rPr>
      <t>专项收入</t>
    </r>
  </si>
  <si>
    <r>
      <rPr>
        <sz val="12"/>
        <rFont val="楷体"/>
        <charset val="134"/>
      </rPr>
      <t>其中</t>
    </r>
    <r>
      <rPr>
        <sz val="12"/>
        <rFont val="Times New Roman"/>
        <charset val="134"/>
      </rPr>
      <t>:</t>
    </r>
    <r>
      <rPr>
        <sz val="12"/>
        <rFont val="楷体"/>
        <charset val="134"/>
      </rPr>
      <t>（</t>
    </r>
    <r>
      <rPr>
        <sz val="12"/>
        <rFont val="Times New Roman"/>
        <charset val="134"/>
      </rPr>
      <t>1</t>
    </r>
    <r>
      <rPr>
        <sz val="12"/>
        <rFont val="楷体"/>
        <charset val="134"/>
      </rPr>
      <t>）排污费收入</t>
    </r>
  </si>
  <si>
    <r>
      <rPr>
        <sz val="12"/>
        <rFont val="Times New Roman"/>
        <charset val="134"/>
      </rPr>
      <t xml:space="preserve">     </t>
    </r>
    <r>
      <rPr>
        <sz val="12"/>
        <rFont val="楷体"/>
        <charset val="134"/>
      </rPr>
      <t>（</t>
    </r>
    <r>
      <rPr>
        <sz val="12"/>
        <rFont val="Times New Roman"/>
        <charset val="134"/>
      </rPr>
      <t>2</t>
    </r>
    <r>
      <rPr>
        <sz val="12"/>
        <rFont val="楷体"/>
        <charset val="134"/>
      </rPr>
      <t>）水资源费收入</t>
    </r>
  </si>
  <si>
    <r>
      <rPr>
        <sz val="12"/>
        <rFont val="Times New Roman"/>
        <charset val="134"/>
      </rPr>
      <t xml:space="preserve">     </t>
    </r>
    <r>
      <rPr>
        <sz val="12"/>
        <rFont val="楷体"/>
        <charset val="134"/>
      </rPr>
      <t>（</t>
    </r>
    <r>
      <rPr>
        <sz val="12"/>
        <rFont val="Times New Roman"/>
        <charset val="134"/>
      </rPr>
      <t>1</t>
    </r>
    <r>
      <rPr>
        <sz val="12"/>
        <rFont val="楷体"/>
        <charset val="134"/>
      </rPr>
      <t>）教育费附加收入</t>
    </r>
  </si>
  <si>
    <r>
      <rPr>
        <sz val="12"/>
        <rFont val="Times New Roman"/>
        <charset val="134"/>
      </rPr>
      <t xml:space="preserve">     </t>
    </r>
    <r>
      <rPr>
        <sz val="12"/>
        <rFont val="楷体"/>
        <charset val="134"/>
      </rPr>
      <t>（</t>
    </r>
    <r>
      <rPr>
        <sz val="12"/>
        <rFont val="Times New Roman"/>
        <charset val="134"/>
      </rPr>
      <t>2</t>
    </r>
    <r>
      <rPr>
        <sz val="12"/>
        <rFont val="楷体"/>
        <charset val="134"/>
      </rPr>
      <t>）地方教育费附加收入</t>
    </r>
  </si>
  <si>
    <r>
      <rPr>
        <sz val="12"/>
        <rFont val="Times New Roman"/>
        <charset val="134"/>
      </rPr>
      <t xml:space="preserve">     </t>
    </r>
    <r>
      <rPr>
        <sz val="12"/>
        <rFont val="楷体"/>
        <charset val="134"/>
      </rPr>
      <t>（</t>
    </r>
    <r>
      <rPr>
        <sz val="12"/>
        <rFont val="Times New Roman"/>
        <charset val="134"/>
      </rPr>
      <t>3</t>
    </r>
    <r>
      <rPr>
        <sz val="12"/>
        <rFont val="楷体"/>
        <charset val="134"/>
      </rPr>
      <t>）残疾人就业保障金</t>
    </r>
  </si>
  <si>
    <r>
      <rPr>
        <sz val="12"/>
        <rFont val="Times New Roman"/>
        <charset val="134"/>
      </rPr>
      <t xml:space="preserve">     </t>
    </r>
    <r>
      <rPr>
        <sz val="12"/>
        <rFont val="楷体"/>
        <charset val="134"/>
      </rPr>
      <t>（</t>
    </r>
    <r>
      <rPr>
        <sz val="12"/>
        <rFont val="Times New Roman"/>
        <charset val="134"/>
      </rPr>
      <t>4</t>
    </r>
    <r>
      <rPr>
        <sz val="12"/>
        <rFont val="楷体"/>
        <charset val="134"/>
      </rPr>
      <t>）水利建设专项收入</t>
    </r>
  </si>
  <si>
    <r>
      <rPr>
        <sz val="12"/>
        <rFont val="Times New Roman"/>
        <charset val="134"/>
      </rPr>
      <t xml:space="preserve">     </t>
    </r>
    <r>
      <rPr>
        <sz val="12"/>
        <rFont val="楷体"/>
        <charset val="134"/>
      </rPr>
      <t>（</t>
    </r>
    <r>
      <rPr>
        <sz val="12"/>
        <rFont val="Times New Roman"/>
        <charset val="134"/>
      </rPr>
      <t>5</t>
    </r>
    <r>
      <rPr>
        <sz val="12"/>
        <rFont val="楷体"/>
        <charset val="134"/>
      </rPr>
      <t>）其他专项收入</t>
    </r>
  </si>
  <si>
    <r>
      <rPr>
        <sz val="12"/>
        <rFont val="Times New Roman"/>
        <charset val="134"/>
      </rPr>
      <t xml:space="preserve"> 2.</t>
    </r>
    <r>
      <rPr>
        <sz val="12"/>
        <rFont val="楷体"/>
        <charset val="134"/>
      </rPr>
      <t>行政事业性收费</t>
    </r>
  </si>
  <si>
    <r>
      <rPr>
        <sz val="12"/>
        <rFont val="Times New Roman"/>
        <charset val="134"/>
      </rPr>
      <t xml:space="preserve"> 3.</t>
    </r>
    <r>
      <rPr>
        <sz val="12"/>
        <rFont val="楷体"/>
        <charset val="134"/>
      </rPr>
      <t>罚没收入</t>
    </r>
  </si>
  <si>
    <r>
      <rPr>
        <sz val="12"/>
        <rFont val="Times New Roman"/>
        <charset val="134"/>
      </rPr>
      <t xml:space="preserve"> </t>
    </r>
    <r>
      <rPr>
        <sz val="12"/>
        <rFont val="楷体"/>
        <charset val="134"/>
      </rPr>
      <t>其中</t>
    </r>
    <r>
      <rPr>
        <sz val="12"/>
        <rFont val="Times New Roman"/>
        <charset val="134"/>
      </rPr>
      <t>:</t>
    </r>
    <r>
      <rPr>
        <sz val="12"/>
        <rFont val="楷体"/>
        <charset val="134"/>
      </rPr>
      <t>国税部门罚没收入</t>
    </r>
  </si>
  <si>
    <r>
      <rPr>
        <sz val="12"/>
        <rFont val="Times New Roman"/>
        <charset val="134"/>
      </rPr>
      <t xml:space="preserve">      </t>
    </r>
    <r>
      <rPr>
        <sz val="12"/>
        <rFont val="楷体"/>
        <charset val="134"/>
      </rPr>
      <t>地税部门罚没收入</t>
    </r>
  </si>
  <si>
    <r>
      <rPr>
        <sz val="12"/>
        <rFont val="Times New Roman"/>
        <charset val="134"/>
      </rPr>
      <t xml:space="preserve"> 4.</t>
    </r>
    <r>
      <rPr>
        <sz val="12"/>
        <rFont val="楷体"/>
        <charset val="134"/>
      </rPr>
      <t>国有资本经营收入</t>
    </r>
  </si>
  <si>
    <r>
      <rPr>
        <sz val="12"/>
        <rFont val="Times New Roman"/>
        <charset val="134"/>
      </rPr>
      <t xml:space="preserve"> 5.</t>
    </r>
    <r>
      <rPr>
        <sz val="12"/>
        <rFont val="楷体"/>
        <charset val="134"/>
      </rPr>
      <t>国有资源（资产）有偿使用收入</t>
    </r>
  </si>
  <si>
    <r>
      <rPr>
        <sz val="12"/>
        <rFont val="楷体"/>
        <charset val="134"/>
      </rPr>
      <t>其中</t>
    </r>
    <r>
      <rPr>
        <sz val="12"/>
        <rFont val="Times New Roman"/>
        <charset val="134"/>
      </rPr>
      <t>:</t>
    </r>
    <r>
      <rPr>
        <sz val="12"/>
        <rFont val="楷体"/>
        <charset val="134"/>
      </rPr>
      <t>国库存款利息收入</t>
    </r>
  </si>
  <si>
    <r>
      <rPr>
        <sz val="12"/>
        <rFont val="Times New Roman"/>
        <charset val="134"/>
      </rPr>
      <t xml:space="preserve"> 6.</t>
    </r>
    <r>
      <rPr>
        <sz val="12"/>
        <rFont val="楷体"/>
        <charset val="134"/>
      </rPr>
      <t>其他非税收入</t>
    </r>
  </si>
  <si>
    <r>
      <rPr>
        <b/>
        <sz val="12"/>
        <rFont val="楷体"/>
        <charset val="134"/>
      </rPr>
      <t>一般预算收入合计</t>
    </r>
  </si>
  <si>
    <r>
      <rPr>
        <b/>
        <sz val="12"/>
        <rFont val="Times New Roman"/>
        <charset val="134"/>
      </rPr>
      <t xml:space="preserve">    </t>
    </r>
    <r>
      <rPr>
        <b/>
        <sz val="12"/>
        <rFont val="楷体"/>
        <charset val="134"/>
      </rPr>
      <t>其中：税收占比</t>
    </r>
  </si>
  <si>
    <r>
      <rPr>
        <b/>
        <sz val="12"/>
        <rFont val="楷体"/>
        <charset val="134"/>
      </rPr>
      <t>上划中央收入</t>
    </r>
  </si>
  <si>
    <r>
      <rPr>
        <sz val="12"/>
        <rFont val="Times New Roman"/>
        <charset val="134"/>
      </rPr>
      <t xml:space="preserve">    </t>
    </r>
    <r>
      <rPr>
        <sz val="12"/>
        <rFont val="楷体"/>
        <charset val="134"/>
      </rPr>
      <t>上划中央增值税</t>
    </r>
  </si>
  <si>
    <r>
      <rPr>
        <sz val="12"/>
        <rFont val="Times New Roman"/>
        <charset val="134"/>
      </rPr>
      <t xml:space="preserve">    </t>
    </r>
    <r>
      <rPr>
        <sz val="12"/>
        <rFont val="楷体"/>
        <charset val="134"/>
      </rPr>
      <t>上划中央营业税</t>
    </r>
  </si>
  <si>
    <r>
      <rPr>
        <sz val="12"/>
        <rFont val="Times New Roman"/>
        <charset val="134"/>
      </rPr>
      <t xml:space="preserve">    </t>
    </r>
    <r>
      <rPr>
        <sz val="12"/>
        <rFont val="楷体"/>
        <charset val="134"/>
      </rPr>
      <t>上划中央消费税</t>
    </r>
  </si>
  <si>
    <r>
      <rPr>
        <sz val="12"/>
        <rFont val="Times New Roman"/>
        <charset val="134"/>
      </rPr>
      <t xml:space="preserve">    </t>
    </r>
    <r>
      <rPr>
        <sz val="12"/>
        <rFont val="楷体"/>
        <charset val="134"/>
      </rPr>
      <t>上划中央企业所得税</t>
    </r>
  </si>
  <si>
    <r>
      <rPr>
        <sz val="12"/>
        <rFont val="Times New Roman"/>
        <charset val="134"/>
      </rPr>
      <t xml:space="preserve">    </t>
    </r>
    <r>
      <rPr>
        <sz val="12"/>
        <rFont val="楷体"/>
        <charset val="134"/>
      </rPr>
      <t>上划中央个人所得税</t>
    </r>
  </si>
  <si>
    <r>
      <rPr>
        <b/>
        <sz val="12"/>
        <rFont val="楷体"/>
        <charset val="134"/>
      </rPr>
      <t>上划省级收入</t>
    </r>
  </si>
  <si>
    <r>
      <rPr>
        <sz val="12"/>
        <rFont val="Times New Roman"/>
        <charset val="134"/>
      </rPr>
      <t xml:space="preserve">    </t>
    </r>
    <r>
      <rPr>
        <sz val="12"/>
        <rFont val="楷体"/>
        <charset val="134"/>
      </rPr>
      <t>上划省级增值税</t>
    </r>
  </si>
  <si>
    <r>
      <rPr>
        <sz val="12"/>
        <rFont val="Times New Roman"/>
        <charset val="134"/>
      </rPr>
      <t xml:space="preserve">    </t>
    </r>
    <r>
      <rPr>
        <sz val="12"/>
        <rFont val="楷体"/>
        <charset val="134"/>
      </rPr>
      <t>上划省级营业税</t>
    </r>
  </si>
  <si>
    <r>
      <rPr>
        <sz val="12"/>
        <rFont val="Times New Roman"/>
        <charset val="134"/>
      </rPr>
      <t xml:space="preserve">    </t>
    </r>
    <r>
      <rPr>
        <sz val="12"/>
        <rFont val="楷体"/>
        <charset val="134"/>
      </rPr>
      <t>上划省级企业所得税</t>
    </r>
  </si>
  <si>
    <r>
      <rPr>
        <sz val="12"/>
        <rFont val="Times New Roman"/>
        <charset val="134"/>
      </rPr>
      <t xml:space="preserve">    </t>
    </r>
    <r>
      <rPr>
        <sz val="12"/>
        <rFont val="楷体"/>
        <charset val="134"/>
      </rPr>
      <t>上划省级个人所得税</t>
    </r>
  </si>
  <si>
    <r>
      <rPr>
        <sz val="12"/>
        <rFont val="Times New Roman"/>
        <charset val="134"/>
      </rPr>
      <t xml:space="preserve">    </t>
    </r>
    <r>
      <rPr>
        <sz val="12"/>
        <rFont val="楷体"/>
        <charset val="134"/>
      </rPr>
      <t>上划省级资源税</t>
    </r>
  </si>
  <si>
    <r>
      <rPr>
        <sz val="12"/>
        <rFont val="Times New Roman"/>
        <charset val="134"/>
      </rPr>
      <t xml:space="preserve">    </t>
    </r>
    <r>
      <rPr>
        <sz val="12"/>
        <rFont val="楷体"/>
        <charset val="134"/>
      </rPr>
      <t>上划省级城镇土地使用税</t>
    </r>
  </si>
  <si>
    <r>
      <rPr>
        <sz val="12"/>
        <rFont val="Times New Roman"/>
        <charset val="134"/>
      </rPr>
      <t xml:space="preserve">    </t>
    </r>
    <r>
      <rPr>
        <sz val="12"/>
        <rFont val="楷体"/>
        <charset val="134"/>
      </rPr>
      <t>上划省级环保税</t>
    </r>
  </si>
  <si>
    <r>
      <rPr>
        <b/>
        <sz val="12"/>
        <rFont val="Times New Roman"/>
        <charset val="134"/>
      </rPr>
      <t xml:space="preserve">    </t>
    </r>
    <r>
      <rPr>
        <b/>
        <sz val="12"/>
        <rFont val="楷体"/>
        <charset val="134"/>
      </rPr>
      <t>收入总计</t>
    </r>
  </si>
  <si>
    <r>
      <rPr>
        <b/>
        <sz val="12"/>
        <rFont val="Times New Roman"/>
        <charset val="134"/>
      </rPr>
      <t xml:space="preserve">      </t>
    </r>
    <r>
      <rPr>
        <b/>
        <sz val="12"/>
        <rFont val="楷体"/>
        <charset val="134"/>
      </rPr>
      <t>其中：税收收入</t>
    </r>
  </si>
  <si>
    <r>
      <rPr>
        <b/>
        <sz val="12"/>
        <rFont val="Times New Roman"/>
        <charset val="134"/>
      </rPr>
      <t xml:space="preserve">            </t>
    </r>
    <r>
      <rPr>
        <b/>
        <sz val="12"/>
        <rFont val="楷体"/>
        <charset val="134"/>
      </rPr>
      <t>税收占比</t>
    </r>
  </si>
  <si>
    <r>
      <rPr>
        <b/>
        <sz val="12"/>
        <rFont val="Times New Roman"/>
        <charset val="134"/>
      </rPr>
      <t xml:space="preserve">   </t>
    </r>
    <r>
      <rPr>
        <b/>
        <sz val="12"/>
        <rFont val="楷体"/>
        <charset val="134"/>
      </rPr>
      <t>国税局</t>
    </r>
  </si>
  <si>
    <r>
      <rPr>
        <b/>
        <sz val="12"/>
        <rFont val="Times New Roman"/>
        <charset val="134"/>
      </rPr>
      <t xml:space="preserve">   </t>
    </r>
    <r>
      <rPr>
        <b/>
        <sz val="12"/>
        <rFont val="楷体"/>
        <charset val="134"/>
      </rPr>
      <t>地税局</t>
    </r>
  </si>
  <si>
    <r>
      <rPr>
        <b/>
        <sz val="12"/>
        <rFont val="Times New Roman"/>
        <charset val="134"/>
      </rPr>
      <t xml:space="preserve">   </t>
    </r>
    <r>
      <rPr>
        <b/>
        <sz val="12"/>
        <rFont val="楷体"/>
        <charset val="134"/>
      </rPr>
      <t>其中：烟叶税</t>
    </r>
  </si>
  <si>
    <r>
      <rPr>
        <b/>
        <sz val="12"/>
        <rFont val="Times New Roman"/>
        <charset val="134"/>
      </rPr>
      <t xml:space="preserve">        </t>
    </r>
    <r>
      <rPr>
        <b/>
        <sz val="12"/>
        <rFont val="楷体"/>
        <charset val="134"/>
      </rPr>
      <t>其他税收</t>
    </r>
  </si>
  <si>
    <r>
      <rPr>
        <b/>
        <sz val="12"/>
        <rFont val="Times New Roman"/>
        <charset val="134"/>
      </rPr>
      <t xml:space="preserve">        </t>
    </r>
    <r>
      <rPr>
        <b/>
        <sz val="12"/>
        <rFont val="楷体"/>
        <charset val="134"/>
      </rPr>
      <t>非税收入</t>
    </r>
  </si>
  <si>
    <r>
      <rPr>
        <b/>
        <sz val="12"/>
        <rFont val="Times New Roman"/>
        <charset val="134"/>
      </rPr>
      <t xml:space="preserve">   </t>
    </r>
    <r>
      <rPr>
        <b/>
        <sz val="12"/>
        <rFont val="楷体"/>
        <charset val="134"/>
      </rPr>
      <t>财政局</t>
    </r>
  </si>
  <si>
    <r>
      <rPr>
        <b/>
        <sz val="12"/>
        <rFont val="Times New Roman"/>
        <charset val="134"/>
      </rPr>
      <t xml:space="preserve">     </t>
    </r>
    <r>
      <rPr>
        <b/>
        <sz val="12"/>
        <rFont val="楷体"/>
        <charset val="134"/>
      </rPr>
      <t>其中：非税局</t>
    </r>
  </si>
  <si>
    <r>
      <rPr>
        <b/>
        <sz val="12"/>
        <rFont val="Times New Roman"/>
        <charset val="134"/>
      </rPr>
      <t xml:space="preserve">   </t>
    </r>
    <r>
      <rPr>
        <b/>
        <sz val="12"/>
        <rFont val="楷体"/>
        <charset val="134"/>
      </rPr>
      <t>税务局</t>
    </r>
  </si>
  <si>
    <r>
      <rPr>
        <sz val="12"/>
        <rFont val="Times New Roman"/>
        <charset val="134"/>
      </rPr>
      <t xml:space="preserve">      </t>
    </r>
    <r>
      <rPr>
        <sz val="12"/>
        <rFont val="楷体"/>
        <charset val="134"/>
      </rPr>
      <t>其中：税收收入</t>
    </r>
  </si>
  <si>
    <r>
      <rPr>
        <sz val="12"/>
        <rFont val="Times New Roman"/>
        <charset val="134"/>
      </rPr>
      <t xml:space="preserve">            </t>
    </r>
    <r>
      <rPr>
        <sz val="12"/>
        <rFont val="楷体"/>
        <charset val="134"/>
      </rPr>
      <t>非税收入</t>
    </r>
  </si>
  <si>
    <r>
      <rPr>
        <sz val="12"/>
        <rFont val="Times New Roman"/>
        <charset val="134"/>
      </rPr>
      <t xml:space="preserve">      </t>
    </r>
    <r>
      <rPr>
        <sz val="12"/>
        <rFont val="楷体"/>
        <charset val="134"/>
      </rPr>
      <t>其中：非税收入</t>
    </r>
  </si>
  <si>
    <r>
      <t>附表</t>
    </r>
    <r>
      <rPr>
        <sz val="12"/>
        <color indexed="8"/>
        <rFont val="Times New Roman"/>
        <family val="1"/>
        <charset val="0"/>
      </rPr>
      <t>2</t>
    </r>
  </si>
  <si>
    <r>
      <rPr>
        <sz val="18"/>
        <color rgb="FF000000"/>
        <rFont val="Times New Roman"/>
        <family val="1"/>
        <charset val="0"/>
      </rPr>
      <t>2025</t>
    </r>
    <r>
      <rPr>
        <sz val="18"/>
        <color indexed="8"/>
        <rFont val="方正小标宋简体"/>
        <family val="4"/>
        <charset val="134"/>
      </rPr>
      <t>年蓝山县一般公共预算支出明细表</t>
    </r>
  </si>
  <si>
    <t>单位：万元</t>
  </si>
  <si>
    <r>
      <rPr>
        <sz val="11"/>
        <color indexed="8"/>
        <rFont val="黑体"/>
        <family val="3"/>
        <charset val="134"/>
      </rPr>
      <t>性质</t>
    </r>
  </si>
  <si>
    <r>
      <rPr>
        <b/>
        <sz val="11"/>
        <color indexed="8"/>
        <rFont val="黑体"/>
        <family val="3"/>
        <charset val="134"/>
      </rPr>
      <t>功能科目</t>
    </r>
  </si>
  <si>
    <r>
      <rPr>
        <b/>
        <sz val="11"/>
        <color indexed="8"/>
        <rFont val="黑体"/>
        <family val="3"/>
        <charset val="134"/>
      </rPr>
      <t>财政负担</t>
    </r>
    <r>
      <rPr>
        <b/>
        <sz val="11"/>
        <color indexed="8"/>
        <rFont val="Times New Roman"/>
        <family val="1"/>
        <charset val="0"/>
      </rPr>
      <t xml:space="preserve">
</t>
    </r>
    <r>
      <rPr>
        <b/>
        <sz val="11"/>
        <color indexed="8"/>
        <rFont val="黑体"/>
        <family val="3"/>
        <charset val="134"/>
      </rPr>
      <t>人数</t>
    </r>
  </si>
  <si>
    <r>
      <rPr>
        <b/>
        <sz val="11"/>
        <color rgb="FF000000"/>
        <rFont val="Times New Roman"/>
        <family val="1"/>
        <charset val="0"/>
      </rPr>
      <t>2025</t>
    </r>
    <r>
      <rPr>
        <b/>
        <sz val="11"/>
        <color rgb="FF000000"/>
        <rFont val="黑体"/>
        <family val="3"/>
        <charset val="134"/>
      </rPr>
      <t>年预算数</t>
    </r>
  </si>
  <si>
    <r>
      <rPr>
        <b/>
        <sz val="11"/>
        <color indexed="8"/>
        <rFont val="黑体"/>
        <family val="3"/>
        <charset val="134"/>
      </rPr>
      <t>工资福利支出</t>
    </r>
  </si>
  <si>
    <r>
      <rPr>
        <b/>
        <sz val="11"/>
        <color indexed="8"/>
        <rFont val="黑体"/>
        <family val="3"/>
        <charset val="134"/>
      </rPr>
      <t>商品和服务支出</t>
    </r>
  </si>
  <si>
    <r>
      <rPr>
        <b/>
        <sz val="11"/>
        <color indexed="8"/>
        <rFont val="黑体"/>
        <family val="3"/>
        <charset val="134"/>
      </rPr>
      <t>对个人和家庭的补助</t>
    </r>
  </si>
  <si>
    <r>
      <rPr>
        <b/>
        <sz val="11"/>
        <color indexed="8"/>
        <rFont val="黑体"/>
        <family val="3"/>
        <charset val="134"/>
      </rPr>
      <t>债务利息及费用支出</t>
    </r>
  </si>
  <si>
    <r>
      <rPr>
        <b/>
        <sz val="11"/>
        <color indexed="8"/>
        <rFont val="黑体"/>
        <family val="3"/>
        <charset val="134"/>
      </rPr>
      <t>资本性支出</t>
    </r>
  </si>
  <si>
    <r>
      <rPr>
        <b/>
        <sz val="11"/>
        <color indexed="8"/>
        <rFont val="黑体"/>
        <family val="3"/>
        <charset val="134"/>
      </rPr>
      <t>对社会保障基金补助</t>
    </r>
  </si>
  <si>
    <r>
      <rPr>
        <b/>
        <sz val="11"/>
        <color indexed="8"/>
        <rFont val="黑体"/>
        <family val="3"/>
        <charset val="134"/>
      </rPr>
      <t>其他支出</t>
    </r>
  </si>
  <si>
    <t>上级专项
安排的支出</t>
  </si>
  <si>
    <t>新增债券</t>
  </si>
  <si>
    <r>
      <rPr>
        <b/>
        <sz val="11"/>
        <color indexed="8"/>
        <rFont val="黑体"/>
        <family val="3"/>
        <charset val="134"/>
      </rPr>
      <t>备注</t>
    </r>
  </si>
  <si>
    <r>
      <rPr>
        <b/>
        <sz val="12"/>
        <color indexed="8"/>
        <rFont val="宋体"/>
        <charset val="134"/>
      </rPr>
      <t>类级科目</t>
    </r>
  </si>
  <si>
    <r>
      <rPr>
        <b/>
        <sz val="11"/>
        <color indexed="8"/>
        <rFont val="宋体"/>
        <charset val="134"/>
      </rPr>
      <t>一、一般公共服务支出</t>
    </r>
  </si>
  <si>
    <r>
      <rPr>
        <sz val="12"/>
        <color indexed="8"/>
        <rFont val="宋体"/>
        <charset val="134"/>
      </rPr>
      <t>款级科目</t>
    </r>
  </si>
  <si>
    <r>
      <rPr>
        <sz val="11"/>
        <color indexed="8"/>
        <rFont val="Times New Roman"/>
        <family val="1"/>
        <charset val="0"/>
      </rPr>
      <t>1</t>
    </r>
    <r>
      <rPr>
        <sz val="11"/>
        <color indexed="8"/>
        <rFont val="宋体"/>
        <charset val="134"/>
      </rPr>
      <t>、人大事务</t>
    </r>
  </si>
  <si>
    <r>
      <rPr>
        <sz val="12"/>
        <color indexed="8"/>
        <rFont val="宋体"/>
        <charset val="134"/>
      </rPr>
      <t>行政单位</t>
    </r>
  </si>
  <si>
    <r>
      <rPr>
        <sz val="11"/>
        <color indexed="8"/>
        <rFont val="Times New Roman"/>
        <family val="1"/>
        <charset val="0"/>
      </rPr>
      <t xml:space="preserve">    </t>
    </r>
    <r>
      <rPr>
        <sz val="11"/>
        <color indexed="8"/>
        <rFont val="宋体"/>
        <charset val="134"/>
      </rPr>
      <t>人大办</t>
    </r>
  </si>
  <si>
    <r>
      <rPr>
        <sz val="11"/>
        <color indexed="8"/>
        <rFont val="Times New Roman"/>
        <family val="1"/>
        <charset val="0"/>
      </rPr>
      <t>2</t>
    </r>
    <r>
      <rPr>
        <sz val="11"/>
        <color indexed="8"/>
        <rFont val="宋体"/>
        <charset val="134"/>
      </rPr>
      <t>、政协事务</t>
    </r>
  </si>
  <si>
    <r>
      <rPr>
        <sz val="11"/>
        <color indexed="8"/>
        <rFont val="Times New Roman"/>
        <family val="1"/>
        <charset val="0"/>
      </rPr>
      <t xml:space="preserve">    </t>
    </r>
    <r>
      <rPr>
        <sz val="11"/>
        <color indexed="8"/>
        <rFont val="宋体"/>
        <charset val="134"/>
      </rPr>
      <t>政协办</t>
    </r>
  </si>
  <si>
    <r>
      <rPr>
        <sz val="11"/>
        <color indexed="8"/>
        <rFont val="Times New Roman"/>
        <family val="1"/>
        <charset val="0"/>
      </rPr>
      <t>3</t>
    </r>
    <r>
      <rPr>
        <sz val="11"/>
        <color indexed="8"/>
        <rFont val="宋体"/>
        <charset val="134"/>
      </rPr>
      <t>、政府办公厅</t>
    </r>
    <r>
      <rPr>
        <sz val="11"/>
        <color indexed="8"/>
        <rFont val="Times New Roman"/>
        <family val="1"/>
        <charset val="0"/>
      </rPr>
      <t>(</t>
    </r>
    <r>
      <rPr>
        <sz val="11"/>
        <color indexed="8"/>
        <rFont val="宋体"/>
        <charset val="134"/>
      </rPr>
      <t>室</t>
    </r>
    <r>
      <rPr>
        <sz val="11"/>
        <color indexed="8"/>
        <rFont val="Times New Roman"/>
        <family val="1"/>
        <charset val="0"/>
      </rPr>
      <t>)</t>
    </r>
    <r>
      <rPr>
        <sz val="11"/>
        <color indexed="8"/>
        <rFont val="宋体"/>
        <charset val="134"/>
      </rPr>
      <t>及相关机构事务</t>
    </r>
  </si>
  <si>
    <r>
      <rPr>
        <sz val="11"/>
        <color indexed="8"/>
        <rFont val="Times New Roman"/>
        <family val="1"/>
        <charset val="0"/>
      </rPr>
      <t xml:space="preserve">    </t>
    </r>
    <r>
      <rPr>
        <sz val="11"/>
        <color indexed="8"/>
        <rFont val="宋体"/>
        <charset val="134"/>
      </rPr>
      <t>政府办</t>
    </r>
  </si>
  <si>
    <r>
      <rPr>
        <sz val="12"/>
        <color indexed="8"/>
        <rFont val="宋体"/>
        <charset val="134"/>
      </rPr>
      <t>全额事业单位</t>
    </r>
  </si>
  <si>
    <r>
      <rPr>
        <sz val="11"/>
        <color indexed="8"/>
        <rFont val="Times New Roman"/>
        <family val="1"/>
        <charset val="0"/>
      </rPr>
      <t xml:space="preserve">    </t>
    </r>
    <r>
      <rPr>
        <sz val="11"/>
        <color indexed="8"/>
        <rFont val="宋体"/>
        <charset val="134"/>
      </rPr>
      <t>机关事务服务中心</t>
    </r>
  </si>
  <si>
    <r>
      <rPr>
        <sz val="12"/>
        <color indexed="8"/>
        <rFont val="宋体"/>
        <charset val="134"/>
      </rPr>
      <t>参公事业单位</t>
    </r>
  </si>
  <si>
    <r>
      <rPr>
        <sz val="11"/>
        <color indexed="8"/>
        <rFont val="Times New Roman"/>
        <family val="1"/>
        <charset val="0"/>
      </rPr>
      <t xml:space="preserve">    </t>
    </r>
    <r>
      <rPr>
        <sz val="11"/>
        <color indexed="8"/>
        <rFont val="宋体"/>
        <charset val="134"/>
      </rPr>
      <t>经济开发区管委会</t>
    </r>
  </si>
  <si>
    <r>
      <rPr>
        <sz val="11"/>
        <color indexed="8"/>
        <rFont val="Times New Roman"/>
        <family val="1"/>
        <charset val="0"/>
      </rPr>
      <t xml:space="preserve">    </t>
    </r>
    <r>
      <rPr>
        <sz val="11"/>
        <color indexed="8"/>
        <rFont val="宋体"/>
        <charset val="134"/>
      </rPr>
      <t>乡镇（街道办）</t>
    </r>
  </si>
  <si>
    <r>
      <rPr>
        <sz val="11"/>
        <color indexed="8"/>
        <rFont val="Times New Roman"/>
        <family val="1"/>
        <charset val="0"/>
      </rPr>
      <t>4</t>
    </r>
    <r>
      <rPr>
        <sz val="11"/>
        <color indexed="8"/>
        <rFont val="宋体"/>
        <charset val="134"/>
      </rPr>
      <t>、发展与改革事务</t>
    </r>
  </si>
  <si>
    <r>
      <rPr>
        <sz val="11"/>
        <color indexed="8"/>
        <rFont val="Times New Roman"/>
        <family val="1"/>
        <charset val="0"/>
      </rPr>
      <t xml:space="preserve">    </t>
    </r>
    <r>
      <rPr>
        <sz val="11"/>
        <color indexed="8"/>
        <rFont val="宋体"/>
        <charset val="134"/>
      </rPr>
      <t>发改局</t>
    </r>
  </si>
  <si>
    <r>
      <rPr>
        <sz val="11"/>
        <color indexed="8"/>
        <rFont val="Times New Roman"/>
        <family val="1"/>
        <charset val="0"/>
      </rPr>
      <t>5</t>
    </r>
    <r>
      <rPr>
        <sz val="11"/>
        <color indexed="8"/>
        <rFont val="宋体"/>
        <charset val="134"/>
      </rPr>
      <t>、统计信息事务</t>
    </r>
  </si>
  <si>
    <r>
      <rPr>
        <sz val="11"/>
        <color indexed="8"/>
        <rFont val="Times New Roman"/>
        <family val="1"/>
        <charset val="0"/>
      </rPr>
      <t xml:space="preserve">    </t>
    </r>
    <r>
      <rPr>
        <sz val="11"/>
        <color indexed="8"/>
        <rFont val="宋体"/>
        <charset val="134"/>
      </rPr>
      <t>统计局</t>
    </r>
  </si>
  <si>
    <r>
      <rPr>
        <sz val="11"/>
        <color indexed="8"/>
        <rFont val="Times New Roman"/>
        <family val="1"/>
        <charset val="0"/>
      </rPr>
      <t>6</t>
    </r>
    <r>
      <rPr>
        <sz val="11"/>
        <color indexed="8"/>
        <rFont val="宋体"/>
        <charset val="134"/>
      </rPr>
      <t>、财政事务</t>
    </r>
  </si>
  <si>
    <r>
      <rPr>
        <sz val="11"/>
        <color indexed="8"/>
        <rFont val="Times New Roman"/>
        <family val="1"/>
        <charset val="0"/>
      </rPr>
      <t xml:space="preserve">    </t>
    </r>
    <r>
      <rPr>
        <sz val="11"/>
        <color indexed="8"/>
        <rFont val="宋体"/>
        <charset val="134"/>
      </rPr>
      <t>财政局</t>
    </r>
  </si>
  <si>
    <r>
      <rPr>
        <sz val="11"/>
        <color indexed="8"/>
        <rFont val="Times New Roman"/>
        <family val="1"/>
        <charset val="0"/>
      </rPr>
      <t>7</t>
    </r>
    <r>
      <rPr>
        <sz val="11"/>
        <color indexed="8"/>
        <rFont val="宋体"/>
        <charset val="134"/>
      </rPr>
      <t>、税收事务</t>
    </r>
  </si>
  <si>
    <r>
      <rPr>
        <sz val="11"/>
        <color indexed="8"/>
        <rFont val="Times New Roman"/>
        <family val="1"/>
        <charset val="0"/>
      </rPr>
      <t xml:space="preserve">    </t>
    </r>
    <r>
      <rPr>
        <sz val="11"/>
        <color indexed="8"/>
        <rFont val="宋体"/>
        <charset val="134"/>
      </rPr>
      <t>乡镇烤烟税分成</t>
    </r>
  </si>
  <si>
    <r>
      <rPr>
        <sz val="11"/>
        <color indexed="8"/>
        <rFont val="Times New Roman"/>
        <family val="1"/>
        <charset val="0"/>
      </rPr>
      <t xml:space="preserve">    </t>
    </r>
    <r>
      <rPr>
        <sz val="11"/>
        <color indexed="8"/>
        <rFont val="宋体"/>
        <charset val="134"/>
      </rPr>
      <t>税收征收经费</t>
    </r>
  </si>
  <si>
    <r>
      <rPr>
        <sz val="11"/>
        <color indexed="8"/>
        <rFont val="Times New Roman"/>
        <family val="1"/>
        <charset val="0"/>
      </rPr>
      <t>8</t>
    </r>
    <r>
      <rPr>
        <sz val="11"/>
        <color indexed="8"/>
        <rFont val="宋体"/>
        <charset val="134"/>
      </rPr>
      <t>、审计事务</t>
    </r>
  </si>
  <si>
    <r>
      <rPr>
        <sz val="11"/>
        <color indexed="8"/>
        <rFont val="Times New Roman"/>
        <family val="1"/>
        <charset val="0"/>
      </rPr>
      <t xml:space="preserve">    </t>
    </r>
    <r>
      <rPr>
        <sz val="11"/>
        <color indexed="8"/>
        <rFont val="宋体"/>
        <charset val="134"/>
      </rPr>
      <t>审计局</t>
    </r>
  </si>
  <si>
    <r>
      <rPr>
        <sz val="11"/>
        <color indexed="8"/>
        <rFont val="Times New Roman"/>
        <family val="1"/>
        <charset val="0"/>
      </rPr>
      <t>9</t>
    </r>
    <r>
      <rPr>
        <sz val="11"/>
        <color indexed="8"/>
        <rFont val="宋体"/>
        <charset val="134"/>
      </rPr>
      <t>、人力资源事务</t>
    </r>
  </si>
  <si>
    <r>
      <rPr>
        <sz val="11"/>
        <color indexed="8"/>
        <rFont val="Times New Roman"/>
        <family val="1"/>
        <charset val="0"/>
      </rPr>
      <t xml:space="preserve">    </t>
    </r>
    <r>
      <rPr>
        <sz val="11"/>
        <color indexed="8"/>
        <rFont val="宋体"/>
        <charset val="134"/>
      </rPr>
      <t>编办</t>
    </r>
  </si>
  <si>
    <r>
      <rPr>
        <sz val="11"/>
        <color indexed="8"/>
        <rFont val="Times New Roman"/>
        <family val="1"/>
        <charset val="0"/>
      </rPr>
      <t>10</t>
    </r>
    <r>
      <rPr>
        <sz val="11"/>
        <color indexed="8"/>
        <rFont val="宋体"/>
        <charset val="134"/>
      </rPr>
      <t>、纪检监察事务</t>
    </r>
  </si>
  <si>
    <r>
      <rPr>
        <sz val="11"/>
        <color indexed="8"/>
        <rFont val="Times New Roman"/>
        <family val="1"/>
        <charset val="0"/>
      </rPr>
      <t xml:space="preserve">    </t>
    </r>
    <r>
      <rPr>
        <sz val="11"/>
        <color indexed="8"/>
        <rFont val="宋体"/>
        <charset val="134"/>
      </rPr>
      <t>纪委</t>
    </r>
    <r>
      <rPr>
        <sz val="11"/>
        <color indexed="8"/>
        <rFont val="Times New Roman"/>
        <family val="1"/>
        <charset val="0"/>
      </rPr>
      <t>(</t>
    </r>
    <r>
      <rPr>
        <sz val="11"/>
        <color indexed="8"/>
        <rFont val="宋体"/>
        <charset val="134"/>
      </rPr>
      <t>监察局</t>
    </r>
    <r>
      <rPr>
        <sz val="11"/>
        <color indexed="8"/>
        <rFont val="Times New Roman"/>
        <family val="1"/>
        <charset val="0"/>
      </rPr>
      <t>)</t>
    </r>
  </si>
  <si>
    <r>
      <rPr>
        <sz val="11"/>
        <color indexed="8"/>
        <rFont val="Times New Roman"/>
        <family val="1"/>
        <charset val="0"/>
      </rPr>
      <t xml:space="preserve">    </t>
    </r>
    <r>
      <rPr>
        <sz val="11"/>
        <color indexed="8"/>
        <rFont val="宋体"/>
        <charset val="134"/>
      </rPr>
      <t>巡察办</t>
    </r>
  </si>
  <si>
    <r>
      <rPr>
        <sz val="11"/>
        <color indexed="8"/>
        <rFont val="Times New Roman"/>
        <family val="1"/>
        <charset val="0"/>
      </rPr>
      <t xml:space="preserve">    </t>
    </r>
    <r>
      <rPr>
        <sz val="11"/>
        <color indexed="8"/>
        <rFont val="宋体"/>
        <charset val="134"/>
      </rPr>
      <t>派驻纪检组</t>
    </r>
  </si>
  <si>
    <r>
      <rPr>
        <sz val="11"/>
        <color indexed="8"/>
        <rFont val="Times New Roman"/>
        <family val="1"/>
        <charset val="0"/>
      </rPr>
      <t>11</t>
    </r>
    <r>
      <rPr>
        <sz val="11"/>
        <color indexed="8"/>
        <rFont val="宋体"/>
        <charset val="134"/>
      </rPr>
      <t>、商贸事务</t>
    </r>
  </si>
  <si>
    <r>
      <rPr>
        <sz val="11"/>
        <color indexed="8"/>
        <rFont val="Times New Roman"/>
        <family val="1"/>
        <charset val="0"/>
      </rPr>
      <t xml:space="preserve">    </t>
    </r>
    <r>
      <rPr>
        <sz val="11"/>
        <color indexed="8"/>
        <rFont val="宋体"/>
        <charset val="134"/>
      </rPr>
      <t>科工局</t>
    </r>
  </si>
  <si>
    <r>
      <rPr>
        <sz val="11"/>
        <color rgb="FF000000"/>
        <rFont val="Times New Roman"/>
        <family val="1"/>
        <charset val="0"/>
      </rPr>
      <t xml:space="preserve">    </t>
    </r>
    <r>
      <rPr>
        <sz val="11"/>
        <color indexed="8"/>
        <rFont val="宋体"/>
        <charset val="134"/>
      </rPr>
      <t>招商引资</t>
    </r>
  </si>
  <si>
    <r>
      <rPr>
        <sz val="11"/>
        <color indexed="8"/>
        <rFont val="Times New Roman"/>
        <family val="1"/>
        <charset val="0"/>
      </rPr>
      <t>12</t>
    </r>
    <r>
      <rPr>
        <sz val="11"/>
        <color indexed="8"/>
        <rFont val="宋体"/>
        <charset val="134"/>
      </rPr>
      <t>、知识产权事务</t>
    </r>
  </si>
  <si>
    <r>
      <rPr>
        <sz val="11"/>
        <color indexed="8"/>
        <rFont val="Times New Roman"/>
        <family val="1"/>
        <charset val="0"/>
      </rPr>
      <t>13</t>
    </r>
    <r>
      <rPr>
        <sz val="11"/>
        <color indexed="8"/>
        <rFont val="宋体"/>
        <charset val="134"/>
      </rPr>
      <t>、民族事务</t>
    </r>
  </si>
  <si>
    <r>
      <rPr>
        <sz val="11"/>
        <color indexed="8"/>
        <rFont val="Times New Roman"/>
        <family val="1"/>
        <charset val="0"/>
      </rPr>
      <t>14</t>
    </r>
    <r>
      <rPr>
        <sz val="11"/>
        <color indexed="8"/>
        <rFont val="宋体"/>
        <charset val="134"/>
      </rPr>
      <t>、港澳台侨事务</t>
    </r>
  </si>
  <si>
    <r>
      <rPr>
        <sz val="11"/>
        <color indexed="8"/>
        <rFont val="Times New Roman"/>
        <family val="1"/>
        <charset val="0"/>
      </rPr>
      <t xml:space="preserve">    </t>
    </r>
    <r>
      <rPr>
        <sz val="11"/>
        <color indexed="8"/>
        <rFont val="宋体"/>
        <charset val="134"/>
      </rPr>
      <t>侨联</t>
    </r>
  </si>
  <si>
    <r>
      <rPr>
        <sz val="11"/>
        <color indexed="8"/>
        <rFont val="Times New Roman"/>
        <family val="1"/>
        <charset val="0"/>
      </rPr>
      <t>15</t>
    </r>
    <r>
      <rPr>
        <sz val="11"/>
        <color indexed="8"/>
        <rFont val="宋体"/>
        <charset val="134"/>
      </rPr>
      <t>、档案事务</t>
    </r>
  </si>
  <si>
    <r>
      <rPr>
        <sz val="11"/>
        <color indexed="8"/>
        <rFont val="Times New Roman"/>
        <family val="1"/>
        <charset val="0"/>
      </rPr>
      <t xml:space="preserve">    </t>
    </r>
    <r>
      <rPr>
        <sz val="11"/>
        <color indexed="8"/>
        <rFont val="宋体"/>
        <charset val="134"/>
      </rPr>
      <t>档案馆</t>
    </r>
  </si>
  <si>
    <r>
      <rPr>
        <sz val="11"/>
        <color indexed="8"/>
        <rFont val="Times New Roman"/>
        <family val="1"/>
        <charset val="0"/>
      </rPr>
      <t>16</t>
    </r>
    <r>
      <rPr>
        <sz val="11"/>
        <color indexed="8"/>
        <rFont val="宋体"/>
        <charset val="134"/>
      </rPr>
      <t>、群众团体事务</t>
    </r>
  </si>
  <si>
    <r>
      <rPr>
        <sz val="11"/>
        <color indexed="8"/>
        <rFont val="Times New Roman"/>
        <family val="1"/>
        <charset val="0"/>
      </rPr>
      <t xml:space="preserve">    </t>
    </r>
    <r>
      <rPr>
        <sz val="11"/>
        <color indexed="8"/>
        <rFont val="宋体"/>
        <charset val="134"/>
      </rPr>
      <t>团县委</t>
    </r>
  </si>
  <si>
    <r>
      <rPr>
        <sz val="11"/>
        <color indexed="8"/>
        <rFont val="Times New Roman"/>
        <family val="1"/>
        <charset val="0"/>
      </rPr>
      <t xml:space="preserve">    </t>
    </r>
    <r>
      <rPr>
        <sz val="11"/>
        <color indexed="8"/>
        <rFont val="宋体"/>
        <charset val="134"/>
      </rPr>
      <t>妇联</t>
    </r>
  </si>
  <si>
    <r>
      <rPr>
        <sz val="12"/>
        <color indexed="8"/>
        <rFont val="宋体"/>
        <charset val="134"/>
      </rPr>
      <t>临时机构</t>
    </r>
  </si>
  <si>
    <r>
      <rPr>
        <sz val="11"/>
        <color indexed="8"/>
        <rFont val="Times New Roman"/>
        <family val="1"/>
        <charset val="0"/>
      </rPr>
      <t xml:space="preserve">    </t>
    </r>
    <r>
      <rPr>
        <sz val="11"/>
        <color indexed="8"/>
        <rFont val="宋体"/>
        <charset val="134"/>
      </rPr>
      <t>关工委</t>
    </r>
  </si>
  <si>
    <r>
      <rPr>
        <sz val="11"/>
        <color indexed="8"/>
        <rFont val="Times New Roman"/>
        <family val="1"/>
        <charset val="0"/>
      </rPr>
      <t xml:space="preserve">    </t>
    </r>
    <r>
      <rPr>
        <sz val="11"/>
        <color indexed="8"/>
        <rFont val="宋体"/>
        <charset val="134"/>
      </rPr>
      <t>老年大学</t>
    </r>
  </si>
  <si>
    <r>
      <rPr>
        <sz val="11"/>
        <color indexed="8"/>
        <rFont val="Times New Roman"/>
        <family val="1"/>
        <charset val="0"/>
      </rPr>
      <t xml:space="preserve">    </t>
    </r>
    <r>
      <rPr>
        <sz val="11"/>
        <color indexed="8"/>
        <rFont val="宋体"/>
        <charset val="134"/>
      </rPr>
      <t>总工会</t>
    </r>
  </si>
  <si>
    <r>
      <rPr>
        <sz val="11"/>
        <color indexed="8"/>
        <rFont val="Times New Roman"/>
        <family val="1"/>
        <charset val="0"/>
      </rPr>
      <t>17</t>
    </r>
    <r>
      <rPr>
        <sz val="11"/>
        <color indexed="8"/>
        <rFont val="宋体"/>
        <charset val="134"/>
      </rPr>
      <t>、党委办公厅（室）及相关机构事务</t>
    </r>
  </si>
  <si>
    <r>
      <rPr>
        <sz val="11"/>
        <color indexed="8"/>
        <rFont val="Times New Roman"/>
        <family val="1"/>
        <charset val="0"/>
      </rPr>
      <t xml:space="preserve">    </t>
    </r>
    <r>
      <rPr>
        <sz val="11"/>
        <color indexed="8"/>
        <rFont val="宋体"/>
        <charset val="134"/>
      </rPr>
      <t>县委办</t>
    </r>
  </si>
  <si>
    <r>
      <rPr>
        <sz val="11"/>
        <color indexed="8"/>
        <rFont val="Times New Roman"/>
        <family val="1"/>
        <charset val="0"/>
      </rPr>
      <t xml:space="preserve">    </t>
    </r>
    <r>
      <rPr>
        <sz val="11"/>
        <color indexed="8"/>
        <rFont val="宋体"/>
        <charset val="134"/>
      </rPr>
      <t>接待科</t>
    </r>
  </si>
  <si>
    <r>
      <rPr>
        <sz val="11"/>
        <color indexed="8"/>
        <rFont val="Times New Roman"/>
        <family val="1"/>
        <charset val="0"/>
      </rPr>
      <t>18</t>
    </r>
    <r>
      <rPr>
        <sz val="11"/>
        <color indexed="8"/>
        <rFont val="宋体"/>
        <charset val="134"/>
      </rPr>
      <t>、组织事务</t>
    </r>
  </si>
  <si>
    <r>
      <rPr>
        <sz val="11"/>
        <color indexed="8"/>
        <rFont val="Times New Roman"/>
        <family val="1"/>
        <charset val="0"/>
      </rPr>
      <t xml:space="preserve">    </t>
    </r>
    <r>
      <rPr>
        <sz val="11"/>
        <color indexed="8"/>
        <rFont val="宋体"/>
        <charset val="134"/>
      </rPr>
      <t>组织部</t>
    </r>
  </si>
  <si>
    <r>
      <rPr>
        <sz val="11"/>
        <color indexed="8"/>
        <rFont val="Times New Roman"/>
        <family val="1"/>
        <charset val="0"/>
      </rPr>
      <t>19</t>
    </r>
    <r>
      <rPr>
        <sz val="11"/>
        <color indexed="8"/>
        <rFont val="宋体"/>
        <charset val="134"/>
      </rPr>
      <t>、宣传事务</t>
    </r>
  </si>
  <si>
    <r>
      <rPr>
        <sz val="11"/>
        <color indexed="8"/>
        <rFont val="Times New Roman"/>
        <family val="1"/>
        <charset val="0"/>
      </rPr>
      <t xml:space="preserve">    </t>
    </r>
    <r>
      <rPr>
        <sz val="11"/>
        <color indexed="8"/>
        <rFont val="宋体"/>
        <charset val="134"/>
      </rPr>
      <t>宣传部</t>
    </r>
  </si>
  <si>
    <r>
      <rPr>
        <sz val="11"/>
        <color indexed="8"/>
        <rFont val="Times New Roman"/>
        <family val="1"/>
        <charset val="0"/>
      </rPr>
      <t>20</t>
    </r>
    <r>
      <rPr>
        <sz val="11"/>
        <color indexed="8"/>
        <rFont val="宋体"/>
        <charset val="134"/>
      </rPr>
      <t>、统战事务</t>
    </r>
  </si>
  <si>
    <r>
      <rPr>
        <sz val="11"/>
        <color indexed="8"/>
        <rFont val="Times New Roman"/>
        <family val="1"/>
        <charset val="0"/>
      </rPr>
      <t xml:space="preserve">    </t>
    </r>
    <r>
      <rPr>
        <sz val="11"/>
        <color indexed="8"/>
        <rFont val="宋体"/>
        <charset val="134"/>
      </rPr>
      <t>统战部</t>
    </r>
  </si>
  <si>
    <r>
      <rPr>
        <sz val="11"/>
        <color indexed="8"/>
        <rFont val="Times New Roman"/>
        <family val="1"/>
        <charset val="0"/>
      </rPr>
      <t>21</t>
    </r>
    <r>
      <rPr>
        <sz val="11"/>
        <color indexed="8"/>
        <rFont val="宋体"/>
        <charset val="134"/>
      </rPr>
      <t>、其他共产党事务</t>
    </r>
  </si>
  <si>
    <r>
      <rPr>
        <sz val="11"/>
        <color indexed="8"/>
        <rFont val="Times New Roman"/>
        <family val="1"/>
        <charset val="0"/>
      </rPr>
      <t xml:space="preserve">    </t>
    </r>
    <r>
      <rPr>
        <sz val="11"/>
        <color indexed="8"/>
        <rFont val="宋体"/>
        <charset val="134"/>
      </rPr>
      <t>政法委</t>
    </r>
  </si>
  <si>
    <r>
      <rPr>
        <sz val="11"/>
        <color indexed="8"/>
        <rFont val="Times New Roman"/>
        <family val="1"/>
        <charset val="0"/>
      </rPr>
      <t xml:space="preserve">    </t>
    </r>
    <r>
      <rPr>
        <sz val="11"/>
        <color indexed="8"/>
        <rFont val="宋体"/>
        <charset val="134"/>
      </rPr>
      <t>老干部服务中心</t>
    </r>
  </si>
  <si>
    <r>
      <rPr>
        <sz val="11"/>
        <color indexed="8"/>
        <rFont val="Times New Roman"/>
        <family val="1"/>
        <charset val="0"/>
      </rPr>
      <t>22</t>
    </r>
    <r>
      <rPr>
        <sz val="11"/>
        <color indexed="8"/>
        <rFont val="宋体"/>
        <charset val="134"/>
      </rPr>
      <t>、市场监督管理事务</t>
    </r>
  </si>
  <si>
    <r>
      <rPr>
        <sz val="11"/>
        <color rgb="FF000000"/>
        <rFont val="Times New Roman"/>
        <family val="1"/>
        <charset val="0"/>
      </rPr>
      <t xml:space="preserve">    </t>
    </r>
    <r>
      <rPr>
        <sz val="11"/>
        <color indexed="8"/>
        <rFont val="宋体"/>
        <charset val="134"/>
      </rPr>
      <t>市场监督管理局</t>
    </r>
  </si>
  <si>
    <r>
      <rPr>
        <sz val="11"/>
        <color indexed="8"/>
        <rFont val="Times New Roman"/>
        <family val="1"/>
        <charset val="0"/>
      </rPr>
      <t xml:space="preserve">    </t>
    </r>
    <r>
      <rPr>
        <sz val="11"/>
        <color indexed="8"/>
        <rFont val="宋体"/>
        <charset val="134"/>
      </rPr>
      <t>市场服务中心</t>
    </r>
  </si>
  <si>
    <r>
      <rPr>
        <sz val="11"/>
        <color rgb="FF000000"/>
        <rFont val="Times New Roman"/>
        <family val="1"/>
        <charset val="0"/>
      </rPr>
      <t>23</t>
    </r>
    <r>
      <rPr>
        <sz val="11"/>
        <color indexed="8"/>
        <rFont val="宋体"/>
        <charset val="134"/>
      </rPr>
      <t>、社会工作事务</t>
    </r>
  </si>
  <si>
    <r>
      <rPr>
        <sz val="11"/>
        <color rgb="FF000000"/>
        <rFont val="Times New Roman"/>
        <family val="1"/>
        <charset val="0"/>
      </rPr>
      <t xml:space="preserve">    </t>
    </r>
    <r>
      <rPr>
        <sz val="11"/>
        <color indexed="8"/>
        <rFont val="宋体"/>
        <charset val="134"/>
      </rPr>
      <t>社会工作部</t>
    </r>
  </si>
  <si>
    <r>
      <rPr>
        <sz val="11"/>
        <color rgb="FF000000"/>
        <rFont val="Times New Roman"/>
        <family val="1"/>
        <charset val="0"/>
      </rPr>
      <t>24</t>
    </r>
    <r>
      <rPr>
        <sz val="11"/>
        <color indexed="8"/>
        <rFont val="宋体"/>
        <charset val="134"/>
      </rPr>
      <t>、信访事务</t>
    </r>
  </si>
  <si>
    <r>
      <rPr>
        <sz val="11"/>
        <color rgb="FF000000"/>
        <rFont val="Times New Roman"/>
        <family val="1"/>
        <charset val="0"/>
      </rPr>
      <t xml:space="preserve">    </t>
    </r>
    <r>
      <rPr>
        <sz val="11"/>
        <color indexed="8"/>
        <rFont val="宋体"/>
        <charset val="134"/>
      </rPr>
      <t>信访局</t>
    </r>
  </si>
  <si>
    <r>
      <rPr>
        <sz val="11"/>
        <color rgb="FF000000"/>
        <rFont val="Times New Roman"/>
        <family val="1"/>
        <charset val="0"/>
      </rPr>
      <t>25</t>
    </r>
    <r>
      <rPr>
        <sz val="11"/>
        <color indexed="8"/>
        <rFont val="宋体"/>
        <charset val="134"/>
      </rPr>
      <t>、数据事务</t>
    </r>
  </si>
  <si>
    <r>
      <rPr>
        <sz val="11"/>
        <color rgb="FF000000"/>
        <rFont val="Times New Roman"/>
        <family val="1"/>
        <charset val="0"/>
      </rPr>
      <t xml:space="preserve">    </t>
    </r>
    <r>
      <rPr>
        <sz val="11"/>
        <color indexed="8"/>
        <rFont val="宋体"/>
        <charset val="134"/>
      </rPr>
      <t>数据局</t>
    </r>
  </si>
  <si>
    <r>
      <rPr>
        <sz val="11"/>
        <color rgb="FF000000"/>
        <rFont val="Times New Roman"/>
        <family val="1"/>
        <charset val="0"/>
      </rPr>
      <t>26</t>
    </r>
    <r>
      <rPr>
        <sz val="11"/>
        <color indexed="8"/>
        <rFont val="宋体"/>
        <charset val="134"/>
      </rPr>
      <t>、其他一般公共服务支出</t>
    </r>
  </si>
  <si>
    <r>
      <rPr>
        <sz val="11"/>
        <color indexed="8"/>
        <rFont val="Times New Roman"/>
        <family val="1"/>
        <charset val="0"/>
      </rPr>
      <t xml:space="preserve">    </t>
    </r>
    <r>
      <rPr>
        <sz val="11"/>
        <color indexed="8"/>
        <rFont val="宋体"/>
        <charset val="134"/>
      </rPr>
      <t>人武部</t>
    </r>
  </si>
  <si>
    <r>
      <rPr>
        <sz val="11"/>
        <color indexed="8"/>
        <rFont val="Times New Roman"/>
        <family val="1"/>
        <charset val="0"/>
      </rPr>
      <t xml:space="preserve">    </t>
    </r>
    <r>
      <rPr>
        <sz val="11"/>
        <color indexed="8"/>
        <rFont val="宋体"/>
        <charset val="134"/>
      </rPr>
      <t>民兵训练基地</t>
    </r>
  </si>
  <si>
    <r>
      <rPr>
        <sz val="11"/>
        <color indexed="8"/>
        <rFont val="Times New Roman"/>
        <family val="1"/>
        <charset val="0"/>
      </rPr>
      <t xml:space="preserve">    </t>
    </r>
    <r>
      <rPr>
        <sz val="11"/>
        <color indexed="8"/>
        <rFont val="宋体"/>
        <charset val="134"/>
      </rPr>
      <t>其他一般公共服务支出</t>
    </r>
  </si>
  <si>
    <r>
      <rPr>
        <b/>
        <sz val="11"/>
        <color indexed="8"/>
        <rFont val="宋体"/>
        <charset val="134"/>
      </rPr>
      <t>二、公共安全支出</t>
    </r>
  </si>
  <si>
    <r>
      <rPr>
        <sz val="11"/>
        <color indexed="8"/>
        <rFont val="Times New Roman"/>
        <family val="1"/>
        <charset val="0"/>
      </rPr>
      <t>1</t>
    </r>
    <r>
      <rPr>
        <sz val="11"/>
        <color indexed="8"/>
        <rFont val="宋体"/>
        <charset val="134"/>
      </rPr>
      <t>、武装警察</t>
    </r>
  </si>
  <si>
    <r>
      <rPr>
        <sz val="11"/>
        <color indexed="8"/>
        <rFont val="Times New Roman"/>
        <family val="1"/>
        <charset val="0"/>
      </rPr>
      <t xml:space="preserve">    </t>
    </r>
    <r>
      <rPr>
        <sz val="11"/>
        <color indexed="8"/>
        <rFont val="宋体"/>
        <charset val="134"/>
      </rPr>
      <t>武警中队</t>
    </r>
  </si>
  <si>
    <r>
      <rPr>
        <sz val="11"/>
        <color indexed="8"/>
        <rFont val="Times New Roman"/>
        <family val="1"/>
        <charset val="0"/>
      </rPr>
      <t>2</t>
    </r>
    <r>
      <rPr>
        <sz val="11"/>
        <color indexed="8"/>
        <rFont val="宋体"/>
        <charset val="134"/>
      </rPr>
      <t>、公安</t>
    </r>
  </si>
  <si>
    <r>
      <rPr>
        <sz val="12"/>
        <color indexed="8"/>
        <rFont val="宋体"/>
        <charset val="134"/>
      </rPr>
      <t>公检法</t>
    </r>
  </si>
  <si>
    <r>
      <rPr>
        <sz val="11"/>
        <color indexed="8"/>
        <rFont val="Times New Roman"/>
        <family val="1"/>
        <charset val="0"/>
      </rPr>
      <t xml:space="preserve">    </t>
    </r>
    <r>
      <rPr>
        <sz val="11"/>
        <color indexed="8"/>
        <rFont val="宋体"/>
        <charset val="134"/>
      </rPr>
      <t>公安局</t>
    </r>
  </si>
  <si>
    <r>
      <rPr>
        <sz val="11"/>
        <color rgb="FF000000"/>
        <rFont val="Times New Roman"/>
        <family val="1"/>
        <charset val="0"/>
      </rPr>
      <t xml:space="preserve">    </t>
    </r>
    <r>
      <rPr>
        <sz val="11"/>
        <color indexed="8"/>
        <rFont val="宋体"/>
        <charset val="134"/>
      </rPr>
      <t>交管大队</t>
    </r>
  </si>
  <si>
    <r>
      <rPr>
        <sz val="11"/>
        <color indexed="8"/>
        <rFont val="Times New Roman"/>
        <family val="1"/>
        <charset val="0"/>
      </rPr>
      <t xml:space="preserve">    </t>
    </r>
    <r>
      <rPr>
        <sz val="11"/>
        <color indexed="8"/>
        <rFont val="宋体"/>
        <charset val="134"/>
      </rPr>
      <t>看守所</t>
    </r>
  </si>
  <si>
    <r>
      <rPr>
        <sz val="11"/>
        <color indexed="8"/>
        <rFont val="Times New Roman"/>
        <family val="1"/>
        <charset val="0"/>
      </rPr>
      <t>3</t>
    </r>
    <r>
      <rPr>
        <sz val="11"/>
        <color indexed="8"/>
        <rFont val="宋体"/>
        <charset val="134"/>
      </rPr>
      <t>、检察</t>
    </r>
  </si>
  <si>
    <r>
      <rPr>
        <sz val="11"/>
        <color indexed="8"/>
        <rFont val="Times New Roman"/>
        <family val="1"/>
        <charset val="0"/>
      </rPr>
      <t>4</t>
    </r>
    <r>
      <rPr>
        <sz val="11"/>
        <color indexed="8"/>
        <rFont val="宋体"/>
        <charset val="134"/>
      </rPr>
      <t>、法院</t>
    </r>
  </si>
  <si>
    <r>
      <rPr>
        <sz val="11"/>
        <color indexed="8"/>
        <rFont val="Times New Roman"/>
        <family val="1"/>
        <charset val="0"/>
      </rPr>
      <t>5</t>
    </r>
    <r>
      <rPr>
        <sz val="11"/>
        <color indexed="8"/>
        <rFont val="宋体"/>
        <charset val="134"/>
      </rPr>
      <t>、司法</t>
    </r>
  </si>
  <si>
    <r>
      <rPr>
        <sz val="11"/>
        <color indexed="8"/>
        <rFont val="Times New Roman"/>
        <family val="1"/>
        <charset val="0"/>
      </rPr>
      <t xml:space="preserve">    </t>
    </r>
    <r>
      <rPr>
        <sz val="11"/>
        <color indexed="8"/>
        <rFont val="宋体"/>
        <charset val="134"/>
      </rPr>
      <t>司法局</t>
    </r>
  </si>
  <si>
    <r>
      <rPr>
        <sz val="11"/>
        <color indexed="8"/>
        <rFont val="Times New Roman"/>
        <family val="1"/>
        <charset val="0"/>
      </rPr>
      <t>6</t>
    </r>
    <r>
      <rPr>
        <sz val="11"/>
        <color indexed="8"/>
        <rFont val="宋体"/>
        <charset val="134"/>
      </rPr>
      <t>、国家保密</t>
    </r>
  </si>
  <si>
    <r>
      <rPr>
        <sz val="11"/>
        <color indexed="8"/>
        <rFont val="Times New Roman"/>
        <family val="1"/>
        <charset val="0"/>
      </rPr>
      <t>7</t>
    </r>
    <r>
      <rPr>
        <sz val="11"/>
        <color indexed="8"/>
        <rFont val="宋体"/>
        <charset val="134"/>
      </rPr>
      <t>、其他公共安全支出</t>
    </r>
  </si>
  <si>
    <r>
      <rPr>
        <b/>
        <sz val="11"/>
        <color indexed="8"/>
        <rFont val="宋体"/>
        <charset val="134"/>
      </rPr>
      <t>三、教育支出</t>
    </r>
  </si>
  <si>
    <r>
      <rPr>
        <sz val="11"/>
        <color indexed="8"/>
        <rFont val="Times New Roman"/>
        <family val="1"/>
        <charset val="0"/>
      </rPr>
      <t>1</t>
    </r>
    <r>
      <rPr>
        <sz val="11"/>
        <color indexed="8"/>
        <rFont val="宋体"/>
        <charset val="134"/>
      </rPr>
      <t>、教育管理事务</t>
    </r>
  </si>
  <si>
    <r>
      <rPr>
        <sz val="11"/>
        <color indexed="8"/>
        <rFont val="Times New Roman"/>
        <family val="1"/>
        <charset val="0"/>
      </rPr>
      <t xml:space="preserve">    </t>
    </r>
    <r>
      <rPr>
        <sz val="11"/>
        <color indexed="8"/>
        <rFont val="宋体"/>
        <charset val="134"/>
      </rPr>
      <t>教育局</t>
    </r>
  </si>
  <si>
    <r>
      <rPr>
        <sz val="11"/>
        <color indexed="8"/>
        <rFont val="Times New Roman"/>
        <family val="1"/>
        <charset val="0"/>
      </rPr>
      <t>2</t>
    </r>
    <r>
      <rPr>
        <sz val="11"/>
        <color indexed="8"/>
        <rFont val="宋体"/>
        <charset val="134"/>
      </rPr>
      <t>、普通教育</t>
    </r>
  </si>
  <si>
    <r>
      <rPr>
        <sz val="12"/>
        <color indexed="8"/>
        <rFont val="宋体"/>
        <charset val="134"/>
      </rPr>
      <t>全额事业单位（学校）</t>
    </r>
  </si>
  <si>
    <r>
      <rPr>
        <sz val="11"/>
        <color rgb="FF000000"/>
        <rFont val="Times New Roman"/>
        <family val="1"/>
        <charset val="0"/>
      </rPr>
      <t xml:space="preserve">   48</t>
    </r>
    <r>
      <rPr>
        <sz val="11"/>
        <color indexed="8"/>
        <rFont val="宋体"/>
        <charset val="134"/>
      </rPr>
      <t>所中小学校、幼儿园</t>
    </r>
  </si>
  <si>
    <r>
      <rPr>
        <sz val="11"/>
        <color indexed="8"/>
        <rFont val="Times New Roman"/>
        <family val="1"/>
        <charset val="0"/>
      </rPr>
      <t>3</t>
    </r>
    <r>
      <rPr>
        <sz val="11"/>
        <color indexed="8"/>
        <rFont val="宋体"/>
        <charset val="134"/>
      </rPr>
      <t>、职业教育</t>
    </r>
  </si>
  <si>
    <r>
      <rPr>
        <sz val="11"/>
        <color indexed="8"/>
        <rFont val="Times New Roman"/>
        <family val="1"/>
        <charset val="0"/>
      </rPr>
      <t xml:space="preserve">    </t>
    </r>
    <r>
      <rPr>
        <sz val="11"/>
        <color indexed="8"/>
        <rFont val="宋体"/>
        <charset val="134"/>
      </rPr>
      <t>蓝山县职业中专</t>
    </r>
  </si>
  <si>
    <r>
      <rPr>
        <sz val="11"/>
        <color indexed="8"/>
        <rFont val="Times New Roman"/>
        <family val="1"/>
        <charset val="0"/>
      </rPr>
      <t>4</t>
    </r>
    <r>
      <rPr>
        <sz val="11"/>
        <color indexed="8"/>
        <rFont val="宋体"/>
        <charset val="134"/>
      </rPr>
      <t>、特殊教育</t>
    </r>
  </si>
  <si>
    <r>
      <rPr>
        <sz val="11"/>
        <color indexed="8"/>
        <rFont val="Times New Roman"/>
        <family val="1"/>
        <charset val="0"/>
      </rPr>
      <t xml:space="preserve">    </t>
    </r>
    <r>
      <rPr>
        <sz val="11"/>
        <color indexed="8"/>
        <rFont val="宋体"/>
        <charset val="134"/>
      </rPr>
      <t>特殊教育学校</t>
    </r>
  </si>
  <si>
    <r>
      <rPr>
        <sz val="11"/>
        <color indexed="8"/>
        <rFont val="Times New Roman"/>
        <family val="1"/>
        <charset val="0"/>
      </rPr>
      <t>5</t>
    </r>
    <r>
      <rPr>
        <sz val="11"/>
        <color indexed="8"/>
        <rFont val="宋体"/>
        <charset val="134"/>
      </rPr>
      <t>、教师进修及干部继续教育</t>
    </r>
  </si>
  <si>
    <r>
      <rPr>
        <sz val="11"/>
        <color indexed="8"/>
        <rFont val="Times New Roman"/>
        <family val="1"/>
        <charset val="0"/>
      </rPr>
      <t xml:space="preserve">    </t>
    </r>
    <r>
      <rPr>
        <sz val="11"/>
        <color indexed="8"/>
        <rFont val="宋体"/>
        <charset val="134"/>
      </rPr>
      <t>进修学校</t>
    </r>
  </si>
  <si>
    <r>
      <rPr>
        <sz val="11"/>
        <color indexed="8"/>
        <rFont val="Times New Roman"/>
        <family val="1"/>
        <charset val="0"/>
      </rPr>
      <t xml:space="preserve">    </t>
    </r>
    <r>
      <rPr>
        <sz val="11"/>
        <color indexed="8"/>
        <rFont val="宋体"/>
        <charset val="134"/>
      </rPr>
      <t>党校</t>
    </r>
  </si>
  <si>
    <r>
      <rPr>
        <sz val="11"/>
        <color indexed="8"/>
        <rFont val="Times New Roman"/>
        <family val="1"/>
        <charset val="0"/>
      </rPr>
      <t>6</t>
    </r>
    <r>
      <rPr>
        <sz val="11"/>
        <color indexed="8"/>
        <rFont val="宋体"/>
        <charset val="134"/>
      </rPr>
      <t>、教育费附加安排的支出</t>
    </r>
  </si>
  <si>
    <r>
      <rPr>
        <sz val="11"/>
        <color indexed="8"/>
        <rFont val="Times New Roman"/>
        <family val="1"/>
        <charset val="0"/>
      </rPr>
      <t>7</t>
    </r>
    <r>
      <rPr>
        <sz val="11"/>
        <color indexed="8"/>
        <rFont val="宋体"/>
        <charset val="134"/>
      </rPr>
      <t>、其他教育支出</t>
    </r>
  </si>
  <si>
    <r>
      <rPr>
        <b/>
        <sz val="11"/>
        <color indexed="8"/>
        <rFont val="宋体"/>
        <charset val="134"/>
      </rPr>
      <t>四、科学技术支出</t>
    </r>
  </si>
  <si>
    <r>
      <rPr>
        <sz val="11"/>
        <color indexed="8"/>
        <rFont val="Times New Roman"/>
        <family val="1"/>
        <charset val="0"/>
      </rPr>
      <t>1</t>
    </r>
    <r>
      <rPr>
        <sz val="11"/>
        <color indexed="8"/>
        <rFont val="宋体"/>
        <charset val="134"/>
      </rPr>
      <t>、科学技术管理事务</t>
    </r>
  </si>
  <si>
    <r>
      <rPr>
        <sz val="11"/>
        <color indexed="8"/>
        <rFont val="Times New Roman"/>
        <family val="1"/>
        <charset val="0"/>
      </rPr>
      <t>2</t>
    </r>
    <r>
      <rPr>
        <sz val="11"/>
        <color indexed="8"/>
        <rFont val="宋体"/>
        <charset val="134"/>
      </rPr>
      <t>、技术研究与开发</t>
    </r>
  </si>
  <si>
    <r>
      <rPr>
        <sz val="11"/>
        <color indexed="8"/>
        <rFont val="Times New Roman"/>
        <family val="1"/>
        <charset val="0"/>
      </rPr>
      <t>3</t>
    </r>
    <r>
      <rPr>
        <sz val="11"/>
        <color indexed="8"/>
        <rFont val="宋体"/>
        <charset val="134"/>
      </rPr>
      <t>、社会科学</t>
    </r>
  </si>
  <si>
    <r>
      <rPr>
        <sz val="11"/>
        <color indexed="8"/>
        <rFont val="Times New Roman"/>
        <family val="1"/>
        <charset val="0"/>
      </rPr>
      <t xml:space="preserve">    </t>
    </r>
    <r>
      <rPr>
        <sz val="11"/>
        <color indexed="8"/>
        <rFont val="宋体"/>
        <charset val="134"/>
      </rPr>
      <t>党史研究室</t>
    </r>
  </si>
  <si>
    <r>
      <rPr>
        <sz val="11"/>
        <color indexed="8"/>
        <rFont val="Times New Roman"/>
        <family val="1"/>
        <charset val="0"/>
      </rPr>
      <t>4</t>
    </r>
    <r>
      <rPr>
        <sz val="11"/>
        <color indexed="8"/>
        <rFont val="宋体"/>
        <charset val="134"/>
      </rPr>
      <t>、科学技术普及</t>
    </r>
  </si>
  <si>
    <r>
      <rPr>
        <sz val="11"/>
        <color indexed="8"/>
        <rFont val="Times New Roman"/>
        <family val="1"/>
        <charset val="0"/>
      </rPr>
      <t xml:space="preserve">    </t>
    </r>
    <r>
      <rPr>
        <sz val="11"/>
        <color indexed="8"/>
        <rFont val="宋体"/>
        <charset val="134"/>
      </rPr>
      <t>科协</t>
    </r>
  </si>
  <si>
    <r>
      <rPr>
        <sz val="11"/>
        <color indexed="8"/>
        <rFont val="Times New Roman"/>
        <family val="1"/>
        <charset val="0"/>
      </rPr>
      <t>5</t>
    </r>
    <r>
      <rPr>
        <sz val="11"/>
        <color indexed="8"/>
        <rFont val="宋体"/>
        <charset val="134"/>
      </rPr>
      <t>、其他科学技术支出</t>
    </r>
  </si>
  <si>
    <r>
      <rPr>
        <b/>
        <sz val="11"/>
        <color indexed="8"/>
        <rFont val="宋体"/>
        <charset val="134"/>
      </rPr>
      <t>五、文化旅游体育与传媒支出</t>
    </r>
  </si>
  <si>
    <r>
      <rPr>
        <sz val="11"/>
        <color indexed="8"/>
        <rFont val="Times New Roman"/>
        <family val="1"/>
        <charset val="0"/>
      </rPr>
      <t>1</t>
    </r>
    <r>
      <rPr>
        <sz val="11"/>
        <color indexed="8"/>
        <rFont val="宋体"/>
        <charset val="134"/>
      </rPr>
      <t>、文化和旅游</t>
    </r>
  </si>
  <si>
    <r>
      <rPr>
        <sz val="11"/>
        <color indexed="8"/>
        <rFont val="Times New Roman"/>
        <family val="1"/>
        <charset val="0"/>
      </rPr>
      <t xml:space="preserve">    </t>
    </r>
    <r>
      <rPr>
        <sz val="11"/>
        <color indexed="8"/>
        <rFont val="宋体"/>
        <charset val="134"/>
      </rPr>
      <t>文化旅游广电体育局</t>
    </r>
  </si>
  <si>
    <r>
      <rPr>
        <sz val="11"/>
        <color indexed="8"/>
        <rFont val="Times New Roman"/>
        <family val="1"/>
        <charset val="0"/>
      </rPr>
      <t xml:space="preserve">    </t>
    </r>
    <r>
      <rPr>
        <sz val="11"/>
        <color indexed="8"/>
        <rFont val="宋体"/>
        <charset val="134"/>
      </rPr>
      <t>文化市场综合执法大队</t>
    </r>
  </si>
  <si>
    <r>
      <rPr>
        <sz val="11"/>
        <color indexed="8"/>
        <rFont val="Times New Roman"/>
        <family val="1"/>
        <charset val="0"/>
      </rPr>
      <t xml:space="preserve">    </t>
    </r>
    <r>
      <rPr>
        <sz val="11"/>
        <color indexed="8"/>
        <rFont val="宋体"/>
        <charset val="134"/>
      </rPr>
      <t>文联</t>
    </r>
  </si>
  <si>
    <r>
      <rPr>
        <sz val="11"/>
        <color indexed="8"/>
        <rFont val="Times New Roman"/>
        <family val="1"/>
        <charset val="0"/>
      </rPr>
      <t>2</t>
    </r>
    <r>
      <rPr>
        <sz val="11"/>
        <color indexed="8"/>
        <rFont val="宋体"/>
        <charset val="134"/>
      </rPr>
      <t>、文物</t>
    </r>
  </si>
  <si>
    <r>
      <rPr>
        <sz val="11"/>
        <color indexed="8"/>
        <rFont val="Times New Roman"/>
        <family val="1"/>
        <charset val="0"/>
      </rPr>
      <t>3</t>
    </r>
    <r>
      <rPr>
        <sz val="11"/>
        <color indexed="8"/>
        <rFont val="宋体"/>
        <charset val="134"/>
      </rPr>
      <t>、体育</t>
    </r>
  </si>
  <si>
    <r>
      <rPr>
        <sz val="11"/>
        <color indexed="8"/>
        <rFont val="Times New Roman"/>
        <family val="1"/>
        <charset val="0"/>
      </rPr>
      <t>4</t>
    </r>
    <r>
      <rPr>
        <sz val="11"/>
        <color indexed="8"/>
        <rFont val="宋体"/>
        <charset val="134"/>
      </rPr>
      <t>、新闻出版电影</t>
    </r>
  </si>
  <si>
    <r>
      <rPr>
        <sz val="12"/>
        <color indexed="8"/>
        <rFont val="宋体"/>
        <charset val="134"/>
      </rPr>
      <t>企业单位</t>
    </r>
  </si>
  <si>
    <r>
      <rPr>
        <sz val="11"/>
        <color indexed="8"/>
        <rFont val="Times New Roman"/>
        <family val="1"/>
        <charset val="0"/>
      </rPr>
      <t xml:space="preserve">    </t>
    </r>
    <r>
      <rPr>
        <sz val="11"/>
        <color indexed="8"/>
        <rFont val="宋体"/>
        <charset val="134"/>
      </rPr>
      <t>电影院</t>
    </r>
  </si>
  <si>
    <r>
      <rPr>
        <sz val="11"/>
        <color indexed="8"/>
        <rFont val="Times New Roman"/>
        <family val="1"/>
        <charset val="0"/>
      </rPr>
      <t>5</t>
    </r>
    <r>
      <rPr>
        <sz val="11"/>
        <color indexed="8"/>
        <rFont val="宋体"/>
        <charset val="134"/>
      </rPr>
      <t>、广播电视</t>
    </r>
  </si>
  <si>
    <r>
      <rPr>
        <sz val="11"/>
        <color rgb="FF000000"/>
        <rFont val="Times New Roman"/>
        <family val="1"/>
        <charset val="0"/>
      </rPr>
      <t xml:space="preserve">    </t>
    </r>
    <r>
      <rPr>
        <sz val="11"/>
        <color indexed="8"/>
        <rFont val="宋体"/>
        <charset val="134"/>
      </rPr>
      <t>融媒体中心（广播电视台）</t>
    </r>
  </si>
  <si>
    <r>
      <rPr>
        <sz val="11"/>
        <color indexed="8"/>
        <rFont val="Times New Roman"/>
        <family val="1"/>
        <charset val="0"/>
      </rPr>
      <t>6</t>
    </r>
    <r>
      <rPr>
        <sz val="11"/>
        <color indexed="8"/>
        <rFont val="宋体"/>
        <charset val="134"/>
      </rPr>
      <t>、其他文化体育与传媒支出</t>
    </r>
  </si>
  <si>
    <r>
      <rPr>
        <b/>
        <sz val="11"/>
        <color indexed="8"/>
        <rFont val="宋体"/>
        <charset val="134"/>
      </rPr>
      <t>六、社会保障和就业支出</t>
    </r>
  </si>
  <si>
    <r>
      <rPr>
        <sz val="11"/>
        <color indexed="8"/>
        <rFont val="Times New Roman"/>
        <family val="1"/>
        <charset val="0"/>
      </rPr>
      <t>1</t>
    </r>
    <r>
      <rPr>
        <sz val="11"/>
        <color indexed="8"/>
        <rFont val="宋体"/>
        <charset val="134"/>
      </rPr>
      <t>、人力资源和社会保障管理事务</t>
    </r>
  </si>
  <si>
    <r>
      <rPr>
        <sz val="11"/>
        <color indexed="8"/>
        <rFont val="Times New Roman"/>
        <family val="1"/>
        <charset val="0"/>
      </rPr>
      <t xml:space="preserve">    </t>
    </r>
    <r>
      <rPr>
        <sz val="11"/>
        <color indexed="8"/>
        <rFont val="宋体"/>
        <charset val="134"/>
      </rPr>
      <t>人社局</t>
    </r>
  </si>
  <si>
    <r>
      <rPr>
        <sz val="11"/>
        <color indexed="8"/>
        <rFont val="Times New Roman"/>
        <family val="1"/>
        <charset val="0"/>
      </rPr>
      <t xml:space="preserve">    </t>
    </r>
    <r>
      <rPr>
        <sz val="11"/>
        <color indexed="8"/>
        <rFont val="宋体"/>
        <charset val="134"/>
      </rPr>
      <t>社会保险服务中心</t>
    </r>
  </si>
  <si>
    <r>
      <rPr>
        <sz val="11"/>
        <color indexed="8"/>
        <rFont val="Times New Roman"/>
        <family val="1"/>
        <charset val="0"/>
      </rPr>
      <t xml:space="preserve">    </t>
    </r>
    <r>
      <rPr>
        <sz val="11"/>
        <color indexed="8"/>
        <rFont val="宋体"/>
        <charset val="134"/>
      </rPr>
      <t>就业服务中心</t>
    </r>
  </si>
  <si>
    <r>
      <rPr>
        <sz val="11"/>
        <color indexed="8"/>
        <rFont val="Times New Roman"/>
        <family val="1"/>
        <charset val="0"/>
      </rPr>
      <t>2</t>
    </r>
    <r>
      <rPr>
        <sz val="11"/>
        <color indexed="8"/>
        <rFont val="宋体"/>
        <charset val="134"/>
      </rPr>
      <t>、民政管理事务</t>
    </r>
  </si>
  <si>
    <r>
      <rPr>
        <sz val="11"/>
        <color indexed="8"/>
        <rFont val="Times New Roman"/>
        <family val="1"/>
        <charset val="0"/>
      </rPr>
      <t xml:space="preserve">    </t>
    </r>
    <r>
      <rPr>
        <sz val="11"/>
        <color indexed="8"/>
        <rFont val="宋体"/>
        <charset val="134"/>
      </rPr>
      <t>民政局</t>
    </r>
  </si>
  <si>
    <r>
      <rPr>
        <sz val="11"/>
        <color indexed="8"/>
        <rFont val="Times New Roman"/>
        <family val="1"/>
        <charset val="0"/>
      </rPr>
      <t>3</t>
    </r>
    <r>
      <rPr>
        <sz val="11"/>
        <color indexed="8"/>
        <rFont val="宋体"/>
        <charset val="134"/>
      </rPr>
      <t>、行政事业单位养老支出</t>
    </r>
  </si>
  <si>
    <r>
      <rPr>
        <sz val="11"/>
        <color indexed="8"/>
        <rFont val="Times New Roman"/>
        <family val="1"/>
        <charset val="0"/>
      </rPr>
      <t>4</t>
    </r>
    <r>
      <rPr>
        <sz val="11"/>
        <color indexed="8"/>
        <rFont val="宋体"/>
        <charset val="134"/>
      </rPr>
      <t>、就业补助</t>
    </r>
  </si>
  <si>
    <r>
      <rPr>
        <sz val="11"/>
        <color indexed="8"/>
        <rFont val="Times New Roman"/>
        <family val="1"/>
        <charset val="0"/>
      </rPr>
      <t>5</t>
    </r>
    <r>
      <rPr>
        <sz val="11"/>
        <color indexed="8"/>
        <rFont val="宋体"/>
        <charset val="134"/>
      </rPr>
      <t>、抚恤</t>
    </r>
  </si>
  <si>
    <r>
      <rPr>
        <sz val="11"/>
        <color indexed="8"/>
        <rFont val="Times New Roman"/>
        <family val="1"/>
        <charset val="0"/>
      </rPr>
      <t>6</t>
    </r>
    <r>
      <rPr>
        <sz val="11"/>
        <color indexed="8"/>
        <rFont val="宋体"/>
        <charset val="134"/>
      </rPr>
      <t>、退役安置</t>
    </r>
  </si>
  <si>
    <r>
      <rPr>
        <sz val="11"/>
        <color indexed="8"/>
        <rFont val="Times New Roman"/>
        <family val="1"/>
        <charset val="0"/>
      </rPr>
      <t>7</t>
    </r>
    <r>
      <rPr>
        <sz val="11"/>
        <color indexed="8"/>
        <rFont val="宋体"/>
        <charset val="134"/>
      </rPr>
      <t>、社会福利</t>
    </r>
  </si>
  <si>
    <r>
      <rPr>
        <sz val="11"/>
        <color indexed="8"/>
        <rFont val="Times New Roman"/>
        <family val="1"/>
        <charset val="0"/>
      </rPr>
      <t>8</t>
    </r>
    <r>
      <rPr>
        <sz val="11"/>
        <color indexed="8"/>
        <rFont val="宋体"/>
        <charset val="134"/>
      </rPr>
      <t>、残疾人事业</t>
    </r>
  </si>
  <si>
    <r>
      <rPr>
        <sz val="11"/>
        <color indexed="8"/>
        <rFont val="Times New Roman"/>
        <family val="1"/>
        <charset val="0"/>
      </rPr>
      <t xml:space="preserve">    </t>
    </r>
    <r>
      <rPr>
        <sz val="11"/>
        <color indexed="8"/>
        <rFont val="宋体"/>
        <charset val="134"/>
      </rPr>
      <t>残联</t>
    </r>
  </si>
  <si>
    <r>
      <rPr>
        <sz val="11"/>
        <color indexed="8"/>
        <rFont val="Times New Roman"/>
        <family val="1"/>
        <charset val="0"/>
      </rPr>
      <t>9</t>
    </r>
    <r>
      <rPr>
        <sz val="11"/>
        <color indexed="8"/>
        <rFont val="宋体"/>
        <charset val="134"/>
      </rPr>
      <t>、红十字事业</t>
    </r>
  </si>
  <si>
    <r>
      <rPr>
        <sz val="11"/>
        <color indexed="8"/>
        <rFont val="Times New Roman"/>
        <family val="1"/>
        <charset val="0"/>
      </rPr>
      <t xml:space="preserve">    </t>
    </r>
    <r>
      <rPr>
        <sz val="11"/>
        <color indexed="8"/>
        <rFont val="宋体"/>
        <charset val="134"/>
      </rPr>
      <t>红十字会</t>
    </r>
  </si>
  <si>
    <r>
      <rPr>
        <sz val="11"/>
        <color indexed="8"/>
        <rFont val="Times New Roman"/>
        <family val="1"/>
        <charset val="0"/>
      </rPr>
      <t>10</t>
    </r>
    <r>
      <rPr>
        <sz val="11"/>
        <color indexed="8"/>
        <rFont val="宋体"/>
        <charset val="134"/>
      </rPr>
      <t>、最低生活保障</t>
    </r>
  </si>
  <si>
    <r>
      <rPr>
        <sz val="11"/>
        <color indexed="8"/>
        <rFont val="Times New Roman"/>
        <family val="1"/>
        <charset val="0"/>
      </rPr>
      <t>11</t>
    </r>
    <r>
      <rPr>
        <sz val="11"/>
        <color indexed="8"/>
        <rFont val="宋体"/>
        <charset val="134"/>
      </rPr>
      <t>、临时救助</t>
    </r>
  </si>
  <si>
    <r>
      <rPr>
        <sz val="11"/>
        <color indexed="8"/>
        <rFont val="Times New Roman"/>
        <family val="1"/>
        <charset val="0"/>
      </rPr>
      <t>12</t>
    </r>
    <r>
      <rPr>
        <sz val="11"/>
        <color indexed="8"/>
        <rFont val="宋体"/>
        <charset val="134"/>
      </rPr>
      <t>、特困人员救助供养</t>
    </r>
  </si>
  <si>
    <r>
      <rPr>
        <sz val="11"/>
        <color indexed="8"/>
        <rFont val="Times New Roman"/>
        <family val="1"/>
        <charset val="0"/>
      </rPr>
      <t>13</t>
    </r>
    <r>
      <rPr>
        <sz val="11"/>
        <color indexed="8"/>
        <rFont val="宋体"/>
        <charset val="134"/>
      </rPr>
      <t>、其他生活救助</t>
    </r>
  </si>
  <si>
    <r>
      <rPr>
        <sz val="11"/>
        <color indexed="8"/>
        <rFont val="Times New Roman"/>
        <family val="1"/>
        <charset val="0"/>
      </rPr>
      <t>14</t>
    </r>
    <r>
      <rPr>
        <sz val="11"/>
        <color indexed="8"/>
        <rFont val="宋体"/>
        <charset val="134"/>
      </rPr>
      <t>、财政对基本养老保险基金的补助</t>
    </r>
  </si>
  <si>
    <r>
      <rPr>
        <sz val="11"/>
        <color indexed="8"/>
        <rFont val="Times New Roman"/>
        <family val="1"/>
        <charset val="0"/>
      </rPr>
      <t>15</t>
    </r>
    <r>
      <rPr>
        <sz val="11"/>
        <color indexed="8"/>
        <rFont val="宋体"/>
        <charset val="134"/>
      </rPr>
      <t>、财政对其他社会保险基金的补助</t>
    </r>
  </si>
  <si>
    <r>
      <rPr>
        <sz val="11"/>
        <color indexed="8"/>
        <rFont val="Times New Roman"/>
        <family val="1"/>
        <charset val="0"/>
      </rPr>
      <t>16</t>
    </r>
    <r>
      <rPr>
        <sz val="11"/>
        <color indexed="8"/>
        <rFont val="宋体"/>
        <charset val="134"/>
      </rPr>
      <t>、退役军人管理事务</t>
    </r>
  </si>
  <si>
    <t>行政单位</t>
  </si>
  <si>
    <r>
      <rPr>
        <sz val="11"/>
        <color indexed="8"/>
        <rFont val="Times New Roman"/>
        <family val="1"/>
        <charset val="0"/>
      </rPr>
      <t xml:space="preserve">    </t>
    </r>
    <r>
      <rPr>
        <sz val="11"/>
        <color indexed="8"/>
        <rFont val="宋体"/>
        <charset val="134"/>
      </rPr>
      <t>退役军人事务局</t>
    </r>
  </si>
  <si>
    <r>
      <rPr>
        <sz val="11"/>
        <color indexed="8"/>
        <rFont val="Times New Roman"/>
        <family val="1"/>
        <charset val="0"/>
      </rPr>
      <t>17</t>
    </r>
    <r>
      <rPr>
        <sz val="11"/>
        <color indexed="8"/>
        <rFont val="宋体"/>
        <charset val="134"/>
      </rPr>
      <t>、其他社会保障和就业支出</t>
    </r>
  </si>
  <si>
    <r>
      <rPr>
        <b/>
        <sz val="11"/>
        <color indexed="8"/>
        <rFont val="宋体"/>
        <charset val="134"/>
      </rPr>
      <t>七、卫生健康支出</t>
    </r>
  </si>
  <si>
    <r>
      <rPr>
        <sz val="11"/>
        <color indexed="8"/>
        <rFont val="Times New Roman"/>
        <family val="1"/>
        <charset val="0"/>
      </rPr>
      <t>1</t>
    </r>
    <r>
      <rPr>
        <sz val="11"/>
        <color indexed="8"/>
        <rFont val="宋体"/>
        <charset val="134"/>
      </rPr>
      <t>、卫生健康管理事务</t>
    </r>
  </si>
  <si>
    <r>
      <rPr>
        <sz val="11"/>
        <color indexed="8"/>
        <rFont val="Times New Roman"/>
        <family val="1"/>
        <charset val="0"/>
      </rPr>
      <t xml:space="preserve">    </t>
    </r>
    <r>
      <rPr>
        <sz val="11"/>
        <color indexed="8"/>
        <rFont val="宋体"/>
        <charset val="134"/>
      </rPr>
      <t>卫生健康局</t>
    </r>
  </si>
  <si>
    <r>
      <rPr>
        <sz val="11"/>
        <color indexed="8"/>
        <rFont val="Times New Roman"/>
        <family val="1"/>
        <charset val="0"/>
      </rPr>
      <t xml:space="preserve">    </t>
    </r>
    <r>
      <rPr>
        <sz val="11"/>
        <color indexed="8"/>
        <rFont val="宋体"/>
        <charset val="134"/>
      </rPr>
      <t>计生协会</t>
    </r>
  </si>
  <si>
    <r>
      <rPr>
        <sz val="11"/>
        <color indexed="8"/>
        <rFont val="Times New Roman"/>
        <family val="1"/>
        <charset val="0"/>
      </rPr>
      <t>2</t>
    </r>
    <r>
      <rPr>
        <sz val="11"/>
        <color indexed="8"/>
        <rFont val="宋体"/>
        <charset val="134"/>
      </rPr>
      <t>、公立医院</t>
    </r>
  </si>
  <si>
    <r>
      <rPr>
        <sz val="12"/>
        <color indexed="8"/>
        <rFont val="宋体"/>
        <charset val="134"/>
      </rPr>
      <t>全额事业单位（卫生）</t>
    </r>
  </si>
  <si>
    <r>
      <rPr>
        <sz val="11"/>
        <color indexed="8"/>
        <rFont val="Times New Roman"/>
        <family val="1"/>
        <charset val="0"/>
      </rPr>
      <t xml:space="preserve">    </t>
    </r>
    <r>
      <rPr>
        <sz val="11"/>
        <color indexed="8"/>
        <rFont val="宋体"/>
        <charset val="134"/>
      </rPr>
      <t>中心医院</t>
    </r>
  </si>
  <si>
    <r>
      <rPr>
        <sz val="11"/>
        <color indexed="8"/>
        <rFont val="Times New Roman"/>
        <family val="1"/>
        <charset val="0"/>
      </rPr>
      <t xml:space="preserve">    </t>
    </r>
    <r>
      <rPr>
        <sz val="11"/>
        <color indexed="8"/>
        <rFont val="宋体"/>
        <charset val="134"/>
      </rPr>
      <t>脑病医院</t>
    </r>
  </si>
  <si>
    <r>
      <rPr>
        <sz val="11"/>
        <color indexed="8"/>
        <rFont val="Times New Roman"/>
        <family val="1"/>
        <charset val="0"/>
      </rPr>
      <t>3</t>
    </r>
    <r>
      <rPr>
        <sz val="11"/>
        <color indexed="8"/>
        <rFont val="宋体"/>
        <charset val="134"/>
      </rPr>
      <t>、基层医疗卫生机构</t>
    </r>
  </si>
  <si>
    <r>
      <rPr>
        <sz val="11"/>
        <color indexed="8"/>
        <rFont val="Times New Roman"/>
        <family val="1"/>
        <charset val="0"/>
      </rPr>
      <t xml:space="preserve">    15</t>
    </r>
    <r>
      <rPr>
        <sz val="11"/>
        <color indexed="8"/>
        <rFont val="宋体"/>
        <charset val="134"/>
      </rPr>
      <t>所乡镇卫生院</t>
    </r>
  </si>
  <si>
    <r>
      <rPr>
        <sz val="11"/>
        <color indexed="8"/>
        <rFont val="Times New Roman"/>
        <family val="1"/>
        <charset val="0"/>
      </rPr>
      <t>4</t>
    </r>
    <r>
      <rPr>
        <sz val="11"/>
        <color indexed="8"/>
        <rFont val="宋体"/>
        <charset val="134"/>
      </rPr>
      <t>、公共卫生</t>
    </r>
  </si>
  <si>
    <r>
      <rPr>
        <sz val="11"/>
        <color indexed="8"/>
        <rFont val="Times New Roman"/>
        <family val="1"/>
        <charset val="0"/>
      </rPr>
      <t xml:space="preserve">    </t>
    </r>
    <r>
      <rPr>
        <sz val="11"/>
        <color indexed="8"/>
        <rFont val="宋体"/>
        <charset val="134"/>
      </rPr>
      <t>疾控中心</t>
    </r>
  </si>
  <si>
    <r>
      <rPr>
        <sz val="11"/>
        <color indexed="8"/>
        <rFont val="Times New Roman"/>
        <family val="1"/>
        <charset val="0"/>
      </rPr>
      <t xml:space="preserve">    </t>
    </r>
    <r>
      <rPr>
        <sz val="11"/>
        <color indexed="8"/>
        <rFont val="宋体"/>
        <charset val="134"/>
      </rPr>
      <t>卫生计生综合监督执法局</t>
    </r>
  </si>
  <si>
    <r>
      <rPr>
        <sz val="11"/>
        <color indexed="8"/>
        <rFont val="Times New Roman"/>
        <family val="1"/>
        <charset val="0"/>
      </rPr>
      <t xml:space="preserve">    </t>
    </r>
    <r>
      <rPr>
        <sz val="11"/>
        <color indexed="8"/>
        <rFont val="宋体"/>
        <charset val="134"/>
      </rPr>
      <t>妇幼保健计划生育服务中心</t>
    </r>
  </si>
  <si>
    <r>
      <rPr>
        <sz val="11"/>
        <color indexed="8"/>
        <rFont val="Times New Roman"/>
        <family val="1"/>
        <charset val="0"/>
      </rPr>
      <t xml:space="preserve">    </t>
    </r>
    <r>
      <rPr>
        <sz val="11"/>
        <color indexed="8"/>
        <rFont val="宋体"/>
        <charset val="134"/>
      </rPr>
      <t>其他公共卫生支出</t>
    </r>
  </si>
  <si>
    <r>
      <rPr>
        <sz val="11"/>
        <color indexed="8"/>
        <rFont val="Times New Roman"/>
        <family val="1"/>
        <charset val="0"/>
      </rPr>
      <t>5</t>
    </r>
    <r>
      <rPr>
        <sz val="11"/>
        <color indexed="8"/>
        <rFont val="宋体"/>
        <charset val="134"/>
      </rPr>
      <t>、中医药</t>
    </r>
  </si>
  <si>
    <r>
      <rPr>
        <sz val="11"/>
        <color indexed="8"/>
        <rFont val="Times New Roman"/>
        <family val="1"/>
        <charset val="0"/>
      </rPr>
      <t>6</t>
    </r>
    <r>
      <rPr>
        <sz val="11"/>
        <color indexed="8"/>
        <rFont val="宋体"/>
        <charset val="134"/>
      </rPr>
      <t>、计划生育事务</t>
    </r>
  </si>
  <si>
    <r>
      <rPr>
        <sz val="11"/>
        <color indexed="8"/>
        <rFont val="Times New Roman"/>
        <family val="1"/>
        <charset val="0"/>
      </rPr>
      <t>7</t>
    </r>
    <r>
      <rPr>
        <sz val="11"/>
        <color indexed="8"/>
        <rFont val="宋体"/>
        <charset val="134"/>
      </rPr>
      <t>、行政事业单位医疗</t>
    </r>
  </si>
  <si>
    <r>
      <rPr>
        <sz val="11"/>
        <color indexed="8"/>
        <rFont val="Times New Roman"/>
        <family val="1"/>
        <charset val="0"/>
      </rPr>
      <t>8</t>
    </r>
    <r>
      <rPr>
        <sz val="11"/>
        <color indexed="8"/>
        <rFont val="宋体"/>
        <charset val="134"/>
      </rPr>
      <t>、财政对基本医疗保险基金的补助</t>
    </r>
  </si>
  <si>
    <r>
      <rPr>
        <sz val="11"/>
        <color indexed="8"/>
        <rFont val="Times New Roman"/>
        <family val="1"/>
        <charset val="0"/>
      </rPr>
      <t>9</t>
    </r>
    <r>
      <rPr>
        <sz val="11"/>
        <color indexed="8"/>
        <rFont val="宋体"/>
        <charset val="134"/>
      </rPr>
      <t>、医疗救助</t>
    </r>
  </si>
  <si>
    <r>
      <rPr>
        <sz val="11"/>
        <color indexed="8"/>
        <rFont val="Times New Roman"/>
        <family val="1"/>
        <charset val="0"/>
      </rPr>
      <t>10</t>
    </r>
    <r>
      <rPr>
        <sz val="11"/>
        <color indexed="8"/>
        <rFont val="宋体"/>
        <charset val="134"/>
      </rPr>
      <t>、优抚对象医疗</t>
    </r>
  </si>
  <si>
    <r>
      <rPr>
        <sz val="11"/>
        <color indexed="8"/>
        <rFont val="Times New Roman"/>
        <family val="1"/>
        <charset val="0"/>
      </rPr>
      <t>11</t>
    </r>
    <r>
      <rPr>
        <sz val="11"/>
        <color indexed="8"/>
        <rFont val="宋体"/>
        <charset val="134"/>
      </rPr>
      <t>、医疗保障管理事务</t>
    </r>
  </si>
  <si>
    <r>
      <rPr>
        <sz val="11"/>
        <color indexed="8"/>
        <rFont val="Times New Roman"/>
        <family val="1"/>
        <charset val="0"/>
      </rPr>
      <t xml:space="preserve">    </t>
    </r>
    <r>
      <rPr>
        <sz val="11"/>
        <color indexed="8"/>
        <rFont val="宋体"/>
        <charset val="134"/>
      </rPr>
      <t>医疗保障局</t>
    </r>
  </si>
  <si>
    <r>
      <rPr>
        <sz val="11"/>
        <color indexed="8"/>
        <rFont val="Times New Roman"/>
        <family val="1"/>
        <charset val="0"/>
      </rPr>
      <t xml:space="preserve">    </t>
    </r>
    <r>
      <rPr>
        <sz val="11"/>
        <color indexed="8"/>
        <rFont val="宋体"/>
        <charset val="134"/>
      </rPr>
      <t>医疗保障事务中心</t>
    </r>
  </si>
  <si>
    <r>
      <rPr>
        <sz val="11"/>
        <color indexed="8"/>
        <rFont val="Times New Roman"/>
        <family val="1"/>
        <charset val="0"/>
      </rPr>
      <t>12</t>
    </r>
    <r>
      <rPr>
        <sz val="11"/>
        <color indexed="8"/>
        <rFont val="宋体"/>
        <charset val="134"/>
      </rPr>
      <t>、老龄卫生健康支出</t>
    </r>
  </si>
  <si>
    <r>
      <rPr>
        <sz val="11"/>
        <color indexed="8"/>
        <rFont val="Times New Roman"/>
        <family val="1"/>
        <charset val="0"/>
      </rPr>
      <t>13</t>
    </r>
    <r>
      <rPr>
        <sz val="11"/>
        <color indexed="8"/>
        <rFont val="宋体"/>
        <charset val="134"/>
      </rPr>
      <t>、其他医疗卫生支出</t>
    </r>
  </si>
  <si>
    <r>
      <rPr>
        <b/>
        <sz val="11"/>
        <color indexed="8"/>
        <rFont val="宋体"/>
        <charset val="134"/>
      </rPr>
      <t>八、节能环保支出</t>
    </r>
  </si>
  <si>
    <r>
      <rPr>
        <sz val="11"/>
        <color indexed="8"/>
        <rFont val="Times New Roman"/>
        <family val="1"/>
        <charset val="0"/>
      </rPr>
      <t>1</t>
    </r>
    <r>
      <rPr>
        <sz val="11"/>
        <color indexed="8"/>
        <rFont val="宋体"/>
        <charset val="134"/>
      </rPr>
      <t>、环境保护管理事务</t>
    </r>
  </si>
  <si>
    <r>
      <rPr>
        <sz val="11"/>
        <color indexed="8"/>
        <rFont val="Times New Roman"/>
        <family val="1"/>
        <charset val="0"/>
      </rPr>
      <t xml:space="preserve">    </t>
    </r>
    <r>
      <rPr>
        <sz val="11"/>
        <color indexed="8"/>
        <rFont val="宋体"/>
        <charset val="134"/>
      </rPr>
      <t>市生态环境局蓝山分局</t>
    </r>
  </si>
  <si>
    <r>
      <rPr>
        <sz val="11"/>
        <color indexed="8"/>
        <rFont val="Times New Roman"/>
        <family val="1"/>
        <charset val="0"/>
      </rPr>
      <t>2</t>
    </r>
    <r>
      <rPr>
        <sz val="11"/>
        <color indexed="8"/>
        <rFont val="宋体"/>
        <charset val="134"/>
      </rPr>
      <t>、环境监测与监察</t>
    </r>
  </si>
  <si>
    <r>
      <rPr>
        <sz val="11"/>
        <color indexed="8"/>
        <rFont val="Times New Roman"/>
        <family val="1"/>
        <charset val="0"/>
      </rPr>
      <t>3</t>
    </r>
    <r>
      <rPr>
        <sz val="11"/>
        <color indexed="8"/>
        <rFont val="宋体"/>
        <charset val="134"/>
      </rPr>
      <t>、污染防治</t>
    </r>
  </si>
  <si>
    <r>
      <rPr>
        <sz val="11"/>
        <color rgb="FF000000"/>
        <rFont val="Times New Roman"/>
        <family val="1"/>
        <charset val="0"/>
      </rPr>
      <t>4</t>
    </r>
    <r>
      <rPr>
        <sz val="11"/>
        <color indexed="8"/>
        <rFont val="宋体"/>
        <charset val="134"/>
      </rPr>
      <t>、自然生态保护</t>
    </r>
  </si>
  <si>
    <r>
      <rPr>
        <sz val="11"/>
        <color rgb="FF000000"/>
        <rFont val="Times New Roman"/>
        <family val="1"/>
        <charset val="0"/>
      </rPr>
      <t>5</t>
    </r>
    <r>
      <rPr>
        <sz val="11"/>
        <color indexed="8"/>
        <rFont val="宋体"/>
        <charset val="134"/>
      </rPr>
      <t>、森林保护修复</t>
    </r>
  </si>
  <si>
    <r>
      <rPr>
        <sz val="11"/>
        <color indexed="8"/>
        <rFont val="Times New Roman"/>
        <family val="1"/>
        <charset val="0"/>
      </rPr>
      <t>6</t>
    </r>
    <r>
      <rPr>
        <sz val="11"/>
        <color indexed="8"/>
        <rFont val="宋体"/>
        <charset val="134"/>
      </rPr>
      <t>、能源节约利用</t>
    </r>
  </si>
  <si>
    <r>
      <rPr>
        <sz val="11"/>
        <color indexed="8"/>
        <rFont val="Times New Roman"/>
        <family val="1"/>
        <charset val="0"/>
      </rPr>
      <t>7</t>
    </r>
    <r>
      <rPr>
        <sz val="11"/>
        <color indexed="8"/>
        <rFont val="宋体"/>
        <charset val="134"/>
      </rPr>
      <t>、能源管理事务</t>
    </r>
  </si>
  <si>
    <r>
      <rPr>
        <sz val="11"/>
        <color indexed="8"/>
        <rFont val="Times New Roman"/>
        <family val="1"/>
        <charset val="0"/>
      </rPr>
      <t>8</t>
    </r>
    <r>
      <rPr>
        <sz val="11"/>
        <color indexed="8"/>
        <rFont val="宋体"/>
        <charset val="134"/>
      </rPr>
      <t>、其他节能环保支出</t>
    </r>
  </si>
  <si>
    <r>
      <rPr>
        <b/>
        <sz val="11"/>
        <color indexed="8"/>
        <rFont val="宋体"/>
        <charset val="134"/>
      </rPr>
      <t>九、城乡社区支出</t>
    </r>
  </si>
  <si>
    <r>
      <rPr>
        <sz val="11"/>
        <color indexed="8"/>
        <rFont val="Times New Roman"/>
        <family val="1"/>
        <charset val="0"/>
      </rPr>
      <t>1</t>
    </r>
    <r>
      <rPr>
        <sz val="11"/>
        <color indexed="8"/>
        <rFont val="宋体"/>
        <charset val="134"/>
      </rPr>
      <t>、城乡社区管理事务</t>
    </r>
  </si>
  <si>
    <r>
      <rPr>
        <sz val="11"/>
        <color indexed="8"/>
        <rFont val="Times New Roman"/>
        <family val="1"/>
        <charset val="0"/>
      </rPr>
      <t xml:space="preserve">    </t>
    </r>
    <r>
      <rPr>
        <sz val="11"/>
        <color indexed="8"/>
        <rFont val="宋体"/>
        <charset val="134"/>
      </rPr>
      <t>城市管理和综合执法局</t>
    </r>
  </si>
  <si>
    <r>
      <rPr>
        <sz val="11"/>
        <color indexed="8"/>
        <rFont val="Times New Roman"/>
        <family val="1"/>
        <charset val="0"/>
      </rPr>
      <t xml:space="preserve">    </t>
    </r>
    <r>
      <rPr>
        <sz val="11"/>
        <color indexed="8"/>
        <rFont val="宋体"/>
        <charset val="134"/>
      </rPr>
      <t>文明创建办</t>
    </r>
  </si>
  <si>
    <r>
      <rPr>
        <sz val="11"/>
        <color indexed="8"/>
        <rFont val="Times New Roman"/>
        <family val="1"/>
        <charset val="0"/>
      </rPr>
      <t xml:space="preserve">    </t>
    </r>
    <r>
      <rPr>
        <sz val="11"/>
        <color indexed="8"/>
        <rFont val="宋体"/>
        <charset val="134"/>
      </rPr>
      <t>住房保障服务中心</t>
    </r>
  </si>
  <si>
    <r>
      <rPr>
        <sz val="11"/>
        <color indexed="8"/>
        <rFont val="Times New Roman"/>
        <family val="1"/>
        <charset val="0"/>
      </rPr>
      <t xml:space="preserve">    </t>
    </r>
    <r>
      <rPr>
        <sz val="11"/>
        <color indexed="8"/>
        <rFont val="宋体"/>
        <charset val="134"/>
      </rPr>
      <t>城市基础设施建设融资中心</t>
    </r>
  </si>
  <si>
    <r>
      <rPr>
        <sz val="11"/>
        <color indexed="8"/>
        <rFont val="Times New Roman"/>
        <family val="1"/>
        <charset val="0"/>
      </rPr>
      <t>2</t>
    </r>
    <r>
      <rPr>
        <sz val="11"/>
        <color indexed="8"/>
        <rFont val="宋体"/>
        <charset val="134"/>
      </rPr>
      <t>、城乡社区规划与管理</t>
    </r>
  </si>
  <si>
    <r>
      <rPr>
        <sz val="11"/>
        <color indexed="8"/>
        <rFont val="Times New Roman"/>
        <family val="1"/>
        <charset val="0"/>
      </rPr>
      <t xml:space="preserve">    </t>
    </r>
    <r>
      <rPr>
        <sz val="11"/>
        <color indexed="8"/>
        <rFont val="宋体"/>
        <charset val="134"/>
      </rPr>
      <t>住房和城乡建设局（人防办）</t>
    </r>
  </si>
  <si>
    <r>
      <rPr>
        <sz val="11"/>
        <color indexed="8"/>
        <rFont val="Times New Roman"/>
        <family val="1"/>
        <charset val="0"/>
      </rPr>
      <t xml:space="preserve">    </t>
    </r>
    <r>
      <rPr>
        <sz val="11"/>
        <color indexed="8"/>
        <rFont val="宋体"/>
        <charset val="134"/>
      </rPr>
      <t>土地和房屋征收补偿事务中心</t>
    </r>
  </si>
  <si>
    <r>
      <rPr>
        <sz val="11"/>
        <color indexed="8"/>
        <rFont val="Times New Roman"/>
        <family val="1"/>
        <charset val="0"/>
      </rPr>
      <t>3</t>
    </r>
    <r>
      <rPr>
        <sz val="11"/>
        <color indexed="8"/>
        <rFont val="宋体"/>
        <charset val="134"/>
      </rPr>
      <t>、城乡社区公共设施</t>
    </r>
  </si>
  <si>
    <r>
      <rPr>
        <sz val="11"/>
        <color indexed="8"/>
        <rFont val="Times New Roman"/>
        <family val="1"/>
        <charset val="0"/>
      </rPr>
      <t>4</t>
    </r>
    <r>
      <rPr>
        <sz val="11"/>
        <color indexed="8"/>
        <rFont val="宋体"/>
        <charset val="134"/>
      </rPr>
      <t>、城乡社区环境卫生</t>
    </r>
  </si>
  <si>
    <r>
      <rPr>
        <sz val="11"/>
        <color indexed="8"/>
        <rFont val="Times New Roman"/>
        <family val="1"/>
        <charset val="0"/>
      </rPr>
      <t xml:space="preserve">    </t>
    </r>
    <r>
      <rPr>
        <sz val="11"/>
        <color indexed="8"/>
        <rFont val="宋体"/>
        <charset val="134"/>
      </rPr>
      <t>城市环境卫生和园林绿化服务中心</t>
    </r>
  </si>
  <si>
    <r>
      <rPr>
        <sz val="11"/>
        <color indexed="8"/>
        <rFont val="Times New Roman"/>
        <family val="1"/>
        <charset val="0"/>
      </rPr>
      <t>5</t>
    </r>
    <r>
      <rPr>
        <sz val="11"/>
        <color indexed="8"/>
        <rFont val="宋体"/>
        <charset val="134"/>
      </rPr>
      <t>、建设市场管理与监督</t>
    </r>
  </si>
  <si>
    <r>
      <rPr>
        <sz val="11"/>
        <color indexed="8"/>
        <rFont val="Times New Roman"/>
        <family val="1"/>
        <charset val="0"/>
      </rPr>
      <t xml:space="preserve">    </t>
    </r>
    <r>
      <rPr>
        <sz val="11"/>
        <color indexed="8"/>
        <rFont val="宋体"/>
        <charset val="134"/>
      </rPr>
      <t>质监站</t>
    </r>
  </si>
  <si>
    <r>
      <rPr>
        <sz val="11"/>
        <color indexed="8"/>
        <rFont val="Times New Roman"/>
        <family val="1"/>
        <charset val="0"/>
      </rPr>
      <t>6</t>
    </r>
    <r>
      <rPr>
        <sz val="11"/>
        <color indexed="8"/>
        <rFont val="宋体"/>
        <charset val="134"/>
      </rPr>
      <t>、其他城乡社区支出</t>
    </r>
  </si>
  <si>
    <r>
      <rPr>
        <b/>
        <sz val="11"/>
        <color indexed="8"/>
        <rFont val="宋体"/>
        <charset val="134"/>
      </rPr>
      <t>十、农林水支出</t>
    </r>
  </si>
  <si>
    <r>
      <rPr>
        <sz val="11"/>
        <color indexed="8"/>
        <rFont val="Times New Roman"/>
        <family val="1"/>
        <charset val="0"/>
      </rPr>
      <t>1</t>
    </r>
    <r>
      <rPr>
        <sz val="11"/>
        <color indexed="8"/>
        <rFont val="宋体"/>
        <charset val="134"/>
      </rPr>
      <t>、农业农村</t>
    </r>
  </si>
  <si>
    <r>
      <rPr>
        <sz val="11"/>
        <color indexed="8"/>
        <rFont val="Times New Roman"/>
        <family val="1"/>
        <charset val="0"/>
      </rPr>
      <t xml:space="preserve">    </t>
    </r>
    <r>
      <rPr>
        <sz val="11"/>
        <color indexed="8"/>
        <rFont val="宋体"/>
        <charset val="134"/>
      </rPr>
      <t>农业农村局</t>
    </r>
  </si>
  <si>
    <r>
      <rPr>
        <sz val="11"/>
        <color indexed="8"/>
        <rFont val="Times New Roman"/>
        <family val="1"/>
        <charset val="0"/>
      </rPr>
      <t xml:space="preserve">    </t>
    </r>
    <r>
      <rPr>
        <sz val="11"/>
        <color indexed="8"/>
        <rFont val="宋体"/>
        <charset val="134"/>
      </rPr>
      <t>农机事务中心</t>
    </r>
  </si>
  <si>
    <r>
      <rPr>
        <sz val="11"/>
        <color indexed="8"/>
        <rFont val="Times New Roman"/>
        <family val="1"/>
        <charset val="0"/>
      </rPr>
      <t xml:space="preserve">    </t>
    </r>
    <r>
      <rPr>
        <sz val="11"/>
        <color indexed="8"/>
        <rFont val="宋体"/>
        <charset val="134"/>
      </rPr>
      <t>畜牧水产事务中心</t>
    </r>
  </si>
  <si>
    <r>
      <rPr>
        <sz val="11"/>
        <color indexed="8"/>
        <rFont val="Times New Roman"/>
        <family val="1"/>
        <charset val="0"/>
      </rPr>
      <t xml:space="preserve">    </t>
    </r>
    <r>
      <rPr>
        <sz val="11"/>
        <color indexed="8"/>
        <rFont val="宋体"/>
        <charset val="134"/>
      </rPr>
      <t>农村经营服务站</t>
    </r>
  </si>
  <si>
    <r>
      <rPr>
        <sz val="11"/>
        <color indexed="8"/>
        <rFont val="Times New Roman"/>
        <family val="1"/>
        <charset val="0"/>
      </rPr>
      <t xml:space="preserve">    </t>
    </r>
    <r>
      <rPr>
        <sz val="11"/>
        <color indexed="8"/>
        <rFont val="宋体"/>
        <charset val="134"/>
      </rPr>
      <t>烤烟办</t>
    </r>
  </si>
  <si>
    <r>
      <rPr>
        <sz val="12"/>
        <color indexed="8"/>
        <rFont val="宋体"/>
        <charset val="134"/>
      </rPr>
      <t>差额事业单位</t>
    </r>
  </si>
  <si>
    <r>
      <rPr>
        <sz val="12"/>
        <color indexed="8"/>
        <rFont val="Times New Roman"/>
        <family val="1"/>
        <charset val="0"/>
      </rPr>
      <t xml:space="preserve">    </t>
    </r>
    <r>
      <rPr>
        <sz val="12"/>
        <color rgb="FF000000"/>
        <rFont val="宋体"/>
        <charset val="134"/>
      </rPr>
      <t>原种场</t>
    </r>
  </si>
  <si>
    <r>
      <rPr>
        <sz val="11"/>
        <color indexed="8"/>
        <rFont val="Times New Roman"/>
        <family val="1"/>
        <charset val="0"/>
      </rPr>
      <t xml:space="preserve">    </t>
    </r>
    <r>
      <rPr>
        <sz val="11"/>
        <color indexed="8"/>
        <rFont val="宋体"/>
        <charset val="134"/>
      </rPr>
      <t>黄茅岭茶场</t>
    </r>
  </si>
  <si>
    <r>
      <rPr>
        <sz val="11"/>
        <color indexed="8"/>
        <rFont val="Times New Roman"/>
        <family val="1"/>
        <charset val="0"/>
      </rPr>
      <t xml:space="preserve">    </t>
    </r>
    <r>
      <rPr>
        <sz val="11"/>
        <color indexed="8"/>
        <rFont val="宋体"/>
        <charset val="134"/>
      </rPr>
      <t>园艺场</t>
    </r>
  </si>
  <si>
    <r>
      <rPr>
        <sz val="12"/>
        <color indexed="8"/>
        <rFont val="宋体"/>
        <charset val="134"/>
      </rPr>
      <t>项级科目</t>
    </r>
  </si>
  <si>
    <r>
      <rPr>
        <sz val="11"/>
        <color indexed="8"/>
        <rFont val="Times New Roman"/>
        <family val="1"/>
        <charset val="0"/>
      </rPr>
      <t xml:space="preserve">    </t>
    </r>
    <r>
      <rPr>
        <sz val="11"/>
        <color indexed="8"/>
        <rFont val="宋体"/>
        <charset val="134"/>
      </rPr>
      <t>对高校毕业生到基层任职的补助</t>
    </r>
  </si>
  <si>
    <r>
      <rPr>
        <sz val="11"/>
        <color indexed="8"/>
        <rFont val="Times New Roman"/>
        <family val="1"/>
        <charset val="0"/>
      </rPr>
      <t xml:space="preserve">    </t>
    </r>
    <r>
      <rPr>
        <sz val="11"/>
        <color indexed="8"/>
        <rFont val="宋体"/>
        <charset val="134"/>
      </rPr>
      <t>其他农业农村支出</t>
    </r>
  </si>
  <si>
    <r>
      <rPr>
        <sz val="11"/>
        <color indexed="8"/>
        <rFont val="Times New Roman"/>
        <family val="1"/>
        <charset val="0"/>
      </rPr>
      <t>2</t>
    </r>
    <r>
      <rPr>
        <sz val="11"/>
        <color indexed="8"/>
        <rFont val="宋体"/>
        <charset val="134"/>
      </rPr>
      <t>、林业和草原</t>
    </r>
  </si>
  <si>
    <r>
      <rPr>
        <sz val="11"/>
        <color indexed="8"/>
        <rFont val="Times New Roman"/>
        <family val="1"/>
        <charset val="0"/>
      </rPr>
      <t xml:space="preserve">    </t>
    </r>
    <r>
      <rPr>
        <sz val="11"/>
        <color indexed="8"/>
        <rFont val="宋体"/>
        <charset val="134"/>
      </rPr>
      <t>林业局</t>
    </r>
  </si>
  <si>
    <r>
      <rPr>
        <sz val="11"/>
        <color indexed="8"/>
        <rFont val="Times New Roman"/>
        <family val="1"/>
        <charset val="0"/>
      </rPr>
      <t xml:space="preserve">    </t>
    </r>
    <r>
      <rPr>
        <sz val="11"/>
        <color indexed="8"/>
        <rFont val="宋体"/>
        <charset val="134"/>
      </rPr>
      <t>森林公安局</t>
    </r>
  </si>
  <si>
    <r>
      <rPr>
        <sz val="11"/>
        <color indexed="8"/>
        <rFont val="Times New Roman"/>
        <family val="1"/>
        <charset val="0"/>
      </rPr>
      <t xml:space="preserve">    </t>
    </r>
    <r>
      <rPr>
        <sz val="11"/>
        <color indexed="8"/>
        <rFont val="宋体"/>
        <charset val="134"/>
      </rPr>
      <t>湘江源森林公园管理局</t>
    </r>
  </si>
  <si>
    <r>
      <rPr>
        <sz val="11"/>
        <color indexed="8"/>
        <rFont val="Times New Roman"/>
        <family val="1"/>
        <charset val="0"/>
      </rPr>
      <t xml:space="preserve">    </t>
    </r>
    <r>
      <rPr>
        <sz val="11"/>
        <color indexed="8"/>
        <rFont val="宋体"/>
        <charset val="134"/>
      </rPr>
      <t>荆竹林场</t>
    </r>
  </si>
  <si>
    <r>
      <rPr>
        <sz val="11"/>
        <color indexed="8"/>
        <rFont val="Times New Roman"/>
        <family val="1"/>
        <charset val="0"/>
      </rPr>
      <t xml:space="preserve">    </t>
    </r>
    <r>
      <rPr>
        <sz val="11"/>
        <color indexed="8"/>
        <rFont val="宋体"/>
        <charset val="134"/>
      </rPr>
      <t>浆洞林场</t>
    </r>
  </si>
  <si>
    <r>
      <rPr>
        <sz val="11"/>
        <color indexed="8"/>
        <rFont val="Times New Roman"/>
        <family val="1"/>
        <charset val="0"/>
      </rPr>
      <t xml:space="preserve">    </t>
    </r>
    <r>
      <rPr>
        <sz val="11"/>
        <color indexed="8"/>
        <rFont val="宋体"/>
        <charset val="134"/>
      </rPr>
      <t>南岭林场</t>
    </r>
  </si>
  <si>
    <r>
      <rPr>
        <sz val="11"/>
        <color indexed="8"/>
        <rFont val="Times New Roman"/>
        <family val="1"/>
        <charset val="0"/>
      </rPr>
      <t>3</t>
    </r>
    <r>
      <rPr>
        <sz val="11"/>
        <color indexed="8"/>
        <rFont val="宋体"/>
        <charset val="134"/>
      </rPr>
      <t>、水利</t>
    </r>
  </si>
  <si>
    <r>
      <rPr>
        <sz val="11"/>
        <color indexed="8"/>
        <rFont val="Times New Roman"/>
        <family val="1"/>
        <charset val="0"/>
      </rPr>
      <t xml:space="preserve">    </t>
    </r>
    <r>
      <rPr>
        <sz val="11"/>
        <color indexed="8"/>
        <rFont val="宋体"/>
        <charset val="134"/>
      </rPr>
      <t>水利局</t>
    </r>
  </si>
  <si>
    <r>
      <rPr>
        <sz val="11"/>
        <color indexed="8"/>
        <rFont val="Times New Roman"/>
        <family val="1"/>
        <charset val="0"/>
      </rPr>
      <t xml:space="preserve">    </t>
    </r>
    <r>
      <rPr>
        <sz val="11"/>
        <color indexed="8"/>
        <rFont val="宋体"/>
        <charset val="134"/>
      </rPr>
      <t>毛俊水库项目</t>
    </r>
  </si>
  <si>
    <r>
      <rPr>
        <sz val="11"/>
        <color rgb="FF000000"/>
        <rFont val="Times New Roman"/>
        <family val="1"/>
        <charset val="0"/>
      </rPr>
      <t>4</t>
    </r>
    <r>
      <rPr>
        <sz val="11"/>
        <color indexed="8"/>
        <rFont val="宋体"/>
        <charset val="134"/>
      </rPr>
      <t>、巩固脱贫攻坚成果衔接乡村振兴</t>
    </r>
  </si>
  <si>
    <r>
      <rPr>
        <sz val="11"/>
        <color indexed="8"/>
        <rFont val="Times New Roman"/>
        <family val="1"/>
        <charset val="0"/>
      </rPr>
      <t xml:space="preserve">    </t>
    </r>
    <r>
      <rPr>
        <sz val="11"/>
        <color indexed="8"/>
        <rFont val="宋体"/>
        <charset val="134"/>
      </rPr>
      <t>乡村振兴局</t>
    </r>
  </si>
  <si>
    <r>
      <rPr>
        <sz val="11"/>
        <color indexed="8"/>
        <rFont val="Times New Roman"/>
        <family val="1"/>
        <charset val="0"/>
      </rPr>
      <t>5</t>
    </r>
    <r>
      <rPr>
        <sz val="11"/>
        <color indexed="8"/>
        <rFont val="宋体"/>
        <charset val="134"/>
      </rPr>
      <t>、农业综合开发</t>
    </r>
  </si>
  <si>
    <r>
      <rPr>
        <sz val="11"/>
        <color indexed="8"/>
        <rFont val="Times New Roman"/>
        <family val="1"/>
        <charset val="0"/>
      </rPr>
      <t>6</t>
    </r>
    <r>
      <rPr>
        <sz val="11"/>
        <color indexed="8"/>
        <rFont val="宋体"/>
        <charset val="134"/>
      </rPr>
      <t>、农村综合改革</t>
    </r>
  </si>
  <si>
    <r>
      <rPr>
        <sz val="11"/>
        <color indexed="8"/>
        <rFont val="Times New Roman"/>
        <family val="1"/>
        <charset val="0"/>
      </rPr>
      <t xml:space="preserve">    </t>
    </r>
    <r>
      <rPr>
        <sz val="11"/>
        <color indexed="8"/>
        <rFont val="宋体"/>
        <charset val="134"/>
      </rPr>
      <t>对村级一事一议的补助</t>
    </r>
  </si>
  <si>
    <r>
      <rPr>
        <sz val="11"/>
        <color indexed="8"/>
        <rFont val="Times New Roman"/>
        <family val="1"/>
        <charset val="0"/>
      </rPr>
      <t xml:space="preserve">    </t>
    </r>
    <r>
      <rPr>
        <sz val="11"/>
        <color indexed="8"/>
        <rFont val="宋体"/>
        <charset val="134"/>
      </rPr>
      <t>对村民委员会和村党支部和补助</t>
    </r>
  </si>
  <si>
    <r>
      <rPr>
        <sz val="11"/>
        <color indexed="8"/>
        <rFont val="Times New Roman"/>
        <family val="1"/>
        <charset val="0"/>
      </rPr>
      <t>7</t>
    </r>
    <r>
      <rPr>
        <sz val="11"/>
        <color indexed="8"/>
        <rFont val="宋体"/>
        <charset val="134"/>
      </rPr>
      <t>、普惠金融发展支出</t>
    </r>
  </si>
  <si>
    <r>
      <rPr>
        <sz val="11"/>
        <color indexed="8"/>
        <rFont val="Times New Roman"/>
        <family val="1"/>
        <charset val="0"/>
      </rPr>
      <t>8</t>
    </r>
    <r>
      <rPr>
        <sz val="11"/>
        <color indexed="8"/>
        <rFont val="宋体"/>
        <charset val="134"/>
      </rPr>
      <t>、目标价格补贴</t>
    </r>
  </si>
  <si>
    <r>
      <rPr>
        <sz val="11"/>
        <color indexed="8"/>
        <rFont val="Times New Roman"/>
        <family val="1"/>
        <charset val="0"/>
      </rPr>
      <t>9</t>
    </r>
    <r>
      <rPr>
        <sz val="11"/>
        <color indexed="8"/>
        <rFont val="宋体"/>
        <charset val="134"/>
      </rPr>
      <t>、其他农林水事务支出</t>
    </r>
  </si>
  <si>
    <r>
      <rPr>
        <b/>
        <sz val="11"/>
        <color indexed="8"/>
        <rFont val="宋体"/>
        <charset val="134"/>
      </rPr>
      <t>十一、交通运输支出</t>
    </r>
  </si>
  <si>
    <r>
      <rPr>
        <sz val="11"/>
        <color indexed="8"/>
        <rFont val="Times New Roman"/>
        <family val="1"/>
        <charset val="0"/>
      </rPr>
      <t>1</t>
    </r>
    <r>
      <rPr>
        <sz val="11"/>
        <color indexed="8"/>
        <rFont val="宋体"/>
        <charset val="134"/>
      </rPr>
      <t>、公路水路运输</t>
    </r>
  </si>
  <si>
    <r>
      <rPr>
        <sz val="11"/>
        <color indexed="8"/>
        <rFont val="Times New Roman"/>
        <family val="1"/>
        <charset val="0"/>
      </rPr>
      <t xml:space="preserve">    </t>
    </r>
    <r>
      <rPr>
        <sz val="11"/>
        <color indexed="8"/>
        <rFont val="宋体"/>
        <charset val="134"/>
      </rPr>
      <t>交通运输局</t>
    </r>
  </si>
  <si>
    <r>
      <rPr>
        <sz val="11"/>
        <color indexed="8"/>
        <rFont val="Times New Roman"/>
        <family val="1"/>
        <charset val="0"/>
      </rPr>
      <t xml:space="preserve">    </t>
    </r>
    <r>
      <rPr>
        <sz val="11"/>
        <color indexed="8"/>
        <rFont val="宋体"/>
        <charset val="134"/>
      </rPr>
      <t>公路建设养护中心</t>
    </r>
  </si>
  <si>
    <r>
      <rPr>
        <sz val="11"/>
        <color indexed="8"/>
        <rFont val="Times New Roman"/>
        <family val="1"/>
        <charset val="0"/>
      </rPr>
      <t>2</t>
    </r>
    <r>
      <rPr>
        <sz val="11"/>
        <color indexed="8"/>
        <rFont val="宋体"/>
        <charset val="134"/>
      </rPr>
      <t>、成品油价格改革对交通运输的补贴</t>
    </r>
  </si>
  <si>
    <r>
      <rPr>
        <sz val="11"/>
        <color indexed="8"/>
        <rFont val="Times New Roman"/>
        <family val="1"/>
        <charset val="0"/>
      </rPr>
      <t>3</t>
    </r>
    <r>
      <rPr>
        <sz val="11"/>
        <color indexed="8"/>
        <rFont val="宋体"/>
        <charset val="134"/>
      </rPr>
      <t>、车辆购置税支出</t>
    </r>
  </si>
  <si>
    <r>
      <rPr>
        <sz val="11"/>
        <color indexed="8"/>
        <rFont val="Times New Roman"/>
        <family val="1"/>
        <charset val="0"/>
      </rPr>
      <t>4</t>
    </r>
    <r>
      <rPr>
        <sz val="11"/>
        <color indexed="8"/>
        <rFont val="宋体"/>
        <charset val="134"/>
      </rPr>
      <t>、其他交通运输支出</t>
    </r>
  </si>
  <si>
    <r>
      <rPr>
        <b/>
        <sz val="11"/>
        <color indexed="8"/>
        <rFont val="宋体"/>
        <charset val="134"/>
      </rPr>
      <t>十二、资源勘探工业信息等支出</t>
    </r>
  </si>
  <si>
    <r>
      <rPr>
        <sz val="11"/>
        <color indexed="8"/>
        <rFont val="Times New Roman"/>
        <family val="1"/>
        <charset val="0"/>
      </rPr>
      <t>1</t>
    </r>
    <r>
      <rPr>
        <sz val="11"/>
        <color indexed="8"/>
        <rFont val="宋体"/>
        <charset val="134"/>
      </rPr>
      <t>、制造业</t>
    </r>
  </si>
  <si>
    <r>
      <rPr>
        <sz val="11"/>
        <color indexed="8"/>
        <rFont val="Times New Roman"/>
        <family val="1"/>
        <charset val="0"/>
      </rPr>
      <t xml:space="preserve">    </t>
    </r>
    <r>
      <rPr>
        <sz val="11"/>
        <color indexed="8"/>
        <rFont val="宋体"/>
        <charset val="134"/>
      </rPr>
      <t>工业企业改制服务办</t>
    </r>
  </si>
  <si>
    <t>项级科目</t>
  </si>
  <si>
    <t xml:space="preserve">    其他制造业支出</t>
  </si>
  <si>
    <r>
      <rPr>
        <sz val="11"/>
        <color indexed="8"/>
        <rFont val="Times New Roman"/>
        <family val="1"/>
        <charset val="0"/>
      </rPr>
      <t>2</t>
    </r>
    <r>
      <rPr>
        <sz val="11"/>
        <color indexed="8"/>
        <rFont val="宋体"/>
        <charset val="134"/>
      </rPr>
      <t>、国有资产监管</t>
    </r>
  </si>
  <si>
    <r>
      <rPr>
        <sz val="11"/>
        <color indexed="8"/>
        <rFont val="Times New Roman"/>
        <family val="1"/>
        <charset val="0"/>
      </rPr>
      <t>3</t>
    </r>
    <r>
      <rPr>
        <sz val="11"/>
        <color indexed="8"/>
        <rFont val="宋体"/>
        <charset val="134"/>
      </rPr>
      <t>、支持中小企业发展和管理支出</t>
    </r>
  </si>
  <si>
    <r>
      <rPr>
        <sz val="11"/>
        <color indexed="8"/>
        <rFont val="Times New Roman"/>
        <family val="1"/>
        <charset val="0"/>
      </rPr>
      <t>4</t>
    </r>
    <r>
      <rPr>
        <sz val="11"/>
        <color indexed="8"/>
        <rFont val="宋体"/>
        <charset val="134"/>
      </rPr>
      <t>、其他资源勘探电力信息等事务</t>
    </r>
  </si>
  <si>
    <r>
      <rPr>
        <b/>
        <sz val="11"/>
        <color indexed="8"/>
        <rFont val="宋体"/>
        <charset val="134"/>
      </rPr>
      <t>十三、商业服务业等支出</t>
    </r>
  </si>
  <si>
    <r>
      <rPr>
        <sz val="11"/>
        <color indexed="8"/>
        <rFont val="Times New Roman"/>
        <family val="1"/>
        <charset val="0"/>
      </rPr>
      <t>1</t>
    </r>
    <r>
      <rPr>
        <sz val="11"/>
        <color indexed="8"/>
        <rFont val="宋体"/>
        <charset val="134"/>
      </rPr>
      <t>、商业流通事务</t>
    </r>
  </si>
  <si>
    <r>
      <rPr>
        <sz val="11"/>
        <color indexed="8"/>
        <rFont val="Times New Roman"/>
        <family val="1"/>
        <charset val="0"/>
      </rPr>
      <t xml:space="preserve">    </t>
    </r>
    <r>
      <rPr>
        <sz val="11"/>
        <color indexed="8"/>
        <rFont val="宋体"/>
        <charset val="134"/>
      </rPr>
      <t>供销合作联社</t>
    </r>
  </si>
  <si>
    <r>
      <rPr>
        <sz val="11"/>
        <color indexed="8"/>
        <rFont val="Times New Roman"/>
        <family val="1"/>
        <charset val="0"/>
      </rPr>
      <t xml:space="preserve">    </t>
    </r>
    <r>
      <rPr>
        <sz val="11"/>
        <color indexed="8"/>
        <rFont val="宋体"/>
        <charset val="134"/>
      </rPr>
      <t>商业与物资企业改制服务办</t>
    </r>
  </si>
  <si>
    <r>
      <rPr>
        <sz val="11"/>
        <color rgb="FF000000"/>
        <rFont val="Times New Roman"/>
        <family val="1"/>
        <charset val="0"/>
      </rPr>
      <t xml:space="preserve">    </t>
    </r>
    <r>
      <rPr>
        <sz val="11"/>
        <color rgb="FF000000"/>
        <rFont val="宋体"/>
        <charset val="134"/>
      </rPr>
      <t>其他商业流通事务</t>
    </r>
  </si>
  <si>
    <r>
      <rPr>
        <sz val="11"/>
        <color indexed="8"/>
        <rFont val="Times New Roman"/>
        <family val="1"/>
        <charset val="0"/>
      </rPr>
      <t>2</t>
    </r>
    <r>
      <rPr>
        <sz val="11"/>
        <color indexed="8"/>
        <rFont val="宋体"/>
        <charset val="134"/>
      </rPr>
      <t>、涉外发展服务支出</t>
    </r>
  </si>
  <si>
    <r>
      <rPr>
        <sz val="11"/>
        <color indexed="8"/>
        <rFont val="Times New Roman"/>
        <family val="1"/>
        <charset val="0"/>
      </rPr>
      <t>3</t>
    </r>
    <r>
      <rPr>
        <sz val="11"/>
        <color indexed="8"/>
        <rFont val="宋体"/>
        <charset val="134"/>
      </rPr>
      <t>、其他商业服务业等事务支出</t>
    </r>
  </si>
  <si>
    <r>
      <rPr>
        <b/>
        <sz val="11"/>
        <color indexed="8"/>
        <rFont val="宋体"/>
        <charset val="134"/>
      </rPr>
      <t>十四、金融支出</t>
    </r>
  </si>
  <si>
    <r>
      <rPr>
        <b/>
        <sz val="11"/>
        <color indexed="8"/>
        <rFont val="宋体"/>
        <charset val="134"/>
      </rPr>
      <t>十五、自然资源海洋气象等支出</t>
    </r>
  </si>
  <si>
    <r>
      <rPr>
        <sz val="11"/>
        <color indexed="8"/>
        <rFont val="Times New Roman"/>
        <family val="1"/>
        <charset val="0"/>
      </rPr>
      <t>1</t>
    </r>
    <r>
      <rPr>
        <sz val="11"/>
        <color indexed="8"/>
        <rFont val="宋体"/>
        <charset val="134"/>
      </rPr>
      <t>、自然资源事务</t>
    </r>
  </si>
  <si>
    <r>
      <rPr>
        <sz val="11"/>
        <color indexed="8"/>
        <rFont val="Times New Roman"/>
        <family val="1"/>
        <charset val="0"/>
      </rPr>
      <t xml:space="preserve">    </t>
    </r>
    <r>
      <rPr>
        <sz val="11"/>
        <color indexed="8"/>
        <rFont val="宋体"/>
        <charset val="134"/>
      </rPr>
      <t>自然资源局</t>
    </r>
    <r>
      <rPr>
        <sz val="11"/>
        <color indexed="8"/>
        <rFont val="Times New Roman"/>
        <family val="1"/>
        <charset val="0"/>
      </rPr>
      <t xml:space="preserve"> </t>
    </r>
  </si>
  <si>
    <r>
      <rPr>
        <sz val="11"/>
        <color indexed="8"/>
        <rFont val="Times New Roman"/>
        <family val="1"/>
        <charset val="0"/>
      </rPr>
      <t>2</t>
    </r>
    <r>
      <rPr>
        <sz val="11"/>
        <color indexed="8"/>
        <rFont val="宋体"/>
        <charset val="134"/>
      </rPr>
      <t>、气象事务</t>
    </r>
  </si>
  <si>
    <r>
      <rPr>
        <sz val="11"/>
        <color indexed="8"/>
        <rFont val="Times New Roman"/>
        <family val="1"/>
        <charset val="0"/>
      </rPr>
      <t>3</t>
    </r>
    <r>
      <rPr>
        <sz val="11"/>
        <color indexed="8"/>
        <rFont val="宋体"/>
        <charset val="134"/>
      </rPr>
      <t>、其他自然资源海洋气象等支出</t>
    </r>
  </si>
  <si>
    <r>
      <rPr>
        <b/>
        <sz val="11"/>
        <color indexed="8"/>
        <rFont val="宋体"/>
        <charset val="134"/>
      </rPr>
      <t>十六、保障住房支出</t>
    </r>
  </si>
  <si>
    <r>
      <rPr>
        <sz val="11"/>
        <color rgb="FF000000"/>
        <rFont val="Times New Roman"/>
        <family val="1"/>
        <charset val="0"/>
      </rPr>
      <t>1</t>
    </r>
    <r>
      <rPr>
        <sz val="11"/>
        <color indexed="8"/>
        <rFont val="宋体"/>
        <charset val="134"/>
      </rPr>
      <t>、保障性安居工程支出</t>
    </r>
  </si>
  <si>
    <r>
      <rPr>
        <sz val="11"/>
        <color indexed="8"/>
        <rFont val="Times New Roman"/>
        <family val="1"/>
        <charset val="0"/>
      </rPr>
      <t>2</t>
    </r>
    <r>
      <rPr>
        <sz val="11"/>
        <color indexed="8"/>
        <rFont val="宋体"/>
        <charset val="134"/>
      </rPr>
      <t>、住房改革支出</t>
    </r>
  </si>
  <si>
    <r>
      <rPr>
        <b/>
        <sz val="11"/>
        <color indexed="8"/>
        <rFont val="宋体"/>
        <charset val="134"/>
      </rPr>
      <t>十七、粮油物资储备支出</t>
    </r>
  </si>
  <si>
    <r>
      <rPr>
        <sz val="11"/>
        <color indexed="8"/>
        <rFont val="Times New Roman"/>
        <family val="1"/>
        <charset val="0"/>
      </rPr>
      <t>1</t>
    </r>
    <r>
      <rPr>
        <sz val="11"/>
        <color indexed="8"/>
        <rFont val="宋体"/>
        <charset val="134"/>
      </rPr>
      <t>、粮油事务</t>
    </r>
  </si>
  <si>
    <r>
      <rPr>
        <sz val="11"/>
        <color indexed="8"/>
        <rFont val="Times New Roman"/>
        <family val="1"/>
        <charset val="0"/>
      </rPr>
      <t>2</t>
    </r>
    <r>
      <rPr>
        <sz val="11"/>
        <color indexed="8"/>
        <rFont val="宋体"/>
        <charset val="134"/>
      </rPr>
      <t>、其他粮油事务支出</t>
    </r>
  </si>
  <si>
    <r>
      <rPr>
        <b/>
        <sz val="11"/>
        <color indexed="8"/>
        <rFont val="宋体"/>
        <charset val="134"/>
      </rPr>
      <t>十八、灾害防治及应急管理支出</t>
    </r>
  </si>
  <si>
    <r>
      <rPr>
        <sz val="11"/>
        <color indexed="8"/>
        <rFont val="Times New Roman"/>
        <family val="1"/>
        <charset val="0"/>
      </rPr>
      <t>1</t>
    </r>
    <r>
      <rPr>
        <sz val="11"/>
        <color indexed="8"/>
        <rFont val="宋体"/>
        <charset val="134"/>
      </rPr>
      <t>、应急管理事务</t>
    </r>
  </si>
  <si>
    <r>
      <rPr>
        <sz val="11"/>
        <color indexed="8"/>
        <rFont val="Times New Roman"/>
        <family val="1"/>
        <charset val="0"/>
      </rPr>
      <t xml:space="preserve">    </t>
    </r>
    <r>
      <rPr>
        <sz val="11"/>
        <color indexed="8"/>
        <rFont val="宋体"/>
        <charset val="134"/>
      </rPr>
      <t>应急管理局</t>
    </r>
  </si>
  <si>
    <r>
      <rPr>
        <sz val="11"/>
        <color indexed="8"/>
        <rFont val="Times New Roman"/>
        <family val="1"/>
        <charset val="0"/>
      </rPr>
      <t>2</t>
    </r>
    <r>
      <rPr>
        <sz val="11"/>
        <color indexed="8"/>
        <rFont val="宋体"/>
        <charset val="134"/>
      </rPr>
      <t>、消防事务</t>
    </r>
  </si>
  <si>
    <r>
      <rPr>
        <sz val="11"/>
        <color indexed="8"/>
        <rFont val="Times New Roman"/>
        <family val="1"/>
        <charset val="0"/>
      </rPr>
      <t xml:space="preserve">    </t>
    </r>
    <r>
      <rPr>
        <sz val="11"/>
        <color indexed="8"/>
        <rFont val="宋体"/>
        <charset val="134"/>
      </rPr>
      <t>消防大队</t>
    </r>
  </si>
  <si>
    <r>
      <rPr>
        <sz val="11"/>
        <color indexed="8"/>
        <rFont val="Times New Roman"/>
        <family val="1"/>
        <charset val="0"/>
      </rPr>
      <t>3</t>
    </r>
    <r>
      <rPr>
        <sz val="11"/>
        <color indexed="8"/>
        <rFont val="宋体"/>
        <charset val="134"/>
      </rPr>
      <t>、自然灾害防治</t>
    </r>
  </si>
  <si>
    <r>
      <rPr>
        <sz val="11"/>
        <color indexed="8"/>
        <rFont val="Times New Roman"/>
        <family val="1"/>
        <charset val="0"/>
      </rPr>
      <t>4</t>
    </r>
    <r>
      <rPr>
        <sz val="11"/>
        <color indexed="8"/>
        <rFont val="宋体"/>
        <charset val="134"/>
      </rPr>
      <t>、其他自然灾害防治及应急管理支出</t>
    </r>
  </si>
  <si>
    <r>
      <rPr>
        <b/>
        <sz val="11"/>
        <color indexed="8"/>
        <rFont val="宋体"/>
        <charset val="134"/>
      </rPr>
      <t>十九、预备费</t>
    </r>
  </si>
  <si>
    <r>
      <rPr>
        <b/>
        <sz val="11"/>
        <color indexed="8"/>
        <rFont val="宋体"/>
        <charset val="134"/>
      </rPr>
      <t>二十、其他支出</t>
    </r>
  </si>
  <si>
    <r>
      <rPr>
        <b/>
        <sz val="11"/>
        <color indexed="8"/>
        <rFont val="宋体"/>
        <charset val="134"/>
      </rPr>
      <t>二十一、债务付息支出</t>
    </r>
  </si>
  <si>
    <r>
      <rPr>
        <sz val="11"/>
        <color indexed="8"/>
        <rFont val="宋体"/>
        <charset val="134"/>
      </rPr>
      <t>地方政府一般债务付息支出</t>
    </r>
  </si>
  <si>
    <r>
      <rPr>
        <b/>
        <sz val="11"/>
        <color indexed="8"/>
        <rFont val="宋体"/>
        <charset val="134"/>
      </rPr>
      <t>合计</t>
    </r>
  </si>
  <si>
    <t>2025年蓝山县一般公共预算税收返还和转移支付表</t>
  </si>
  <si>
    <t>收入项目</t>
  </si>
  <si>
    <t>预算数</t>
  </si>
  <si>
    <t>上级补助收入合计</t>
  </si>
  <si>
    <t xml:space="preserve">  （一）返还性收入</t>
  </si>
  <si>
    <t xml:space="preserve">  （二）一般性转移支付收入</t>
  </si>
  <si>
    <t xml:space="preserve">    1、体制补助收入</t>
  </si>
  <si>
    <t xml:space="preserve">    2、均衡性转移支付收入</t>
  </si>
  <si>
    <t xml:space="preserve">    3、县级基本财力保障机制奖补资金收入</t>
  </si>
  <si>
    <t xml:space="preserve">    4、结算补助收入</t>
  </si>
  <si>
    <t xml:space="preserve">    5、企业事业单位划转补助收入</t>
  </si>
  <si>
    <t xml:space="preserve">    6、产粮（油）大县奖励资金收入</t>
  </si>
  <si>
    <t xml:space="preserve">    7、重点生态功能区转移支付收入</t>
  </si>
  <si>
    <t xml:space="preserve">    8、固定数额补助收入</t>
  </si>
  <si>
    <t xml:space="preserve">    9、革命老区转移支付收入</t>
  </si>
  <si>
    <t xml:space="preserve">    10、欠发达地区转移支付收入</t>
  </si>
  <si>
    <t xml:space="preserve">    11、公共安全共同财政事权转移支付收入</t>
  </si>
  <si>
    <t xml:space="preserve">    12、教育共同财政事权转移支付收入</t>
  </si>
  <si>
    <t xml:space="preserve">    13、科学技术共同财政事权转移支付收入</t>
  </si>
  <si>
    <t xml:space="preserve">    14、文化旅游体育与传媒共同财政事权转移支付收入</t>
  </si>
  <si>
    <t xml:space="preserve">    15、社会保障与就业共同财政事权转移支付收入</t>
  </si>
  <si>
    <t xml:space="preserve">    16、卫生健康共同财政事权转移支付收入</t>
  </si>
  <si>
    <t xml:space="preserve">    17、节能环保共同财政事权转移支付收入</t>
  </si>
  <si>
    <t xml:space="preserve">    18、农林水共同财政事权转移支付收入</t>
  </si>
  <si>
    <t xml:space="preserve">    19、交通运输共同财政事权转移支付收入</t>
  </si>
  <si>
    <t xml:space="preserve">    20、住房保障共同财政事权转移支付收入</t>
  </si>
  <si>
    <t xml:space="preserve">    21、粮油物资储备共同财政事权转移支付收入</t>
  </si>
  <si>
    <t xml:space="preserve">    22、灾害防治及应急管理共同财政事权转移支付收入</t>
  </si>
  <si>
    <t xml:space="preserve">    23、其他共同财政事权转移支付收入</t>
  </si>
  <si>
    <t xml:space="preserve">    24、其他一般性转移支付收入</t>
  </si>
  <si>
    <t xml:space="preserve">  （三）专项转移支付收入</t>
  </si>
  <si>
    <t>2025年蓝山县专项转移支付资金预算分项目表</t>
  </si>
  <si>
    <t>项目</t>
  </si>
  <si>
    <t>专项转移支付资金</t>
  </si>
  <si>
    <t>合计</t>
  </si>
  <si>
    <t>（一）一般公共服务支出</t>
  </si>
  <si>
    <t>（二）国防支出</t>
  </si>
  <si>
    <t>（三）公共安全支出</t>
  </si>
  <si>
    <t>（四）教育支出</t>
  </si>
  <si>
    <t>（五）科学技术支出</t>
  </si>
  <si>
    <t>（六）文化旅游体育与传媒支出</t>
  </si>
  <si>
    <t>（七）社会保障和就业支出</t>
  </si>
  <si>
    <t>（八）卫生健康支出</t>
  </si>
  <si>
    <t>（九）节能环保支出</t>
  </si>
  <si>
    <t>（十）城乡社区支出</t>
  </si>
  <si>
    <t>（十一）农林水支出</t>
  </si>
  <si>
    <t>（十二）交通运输支出</t>
  </si>
  <si>
    <t>（十三）资源勘探工业信息等支出</t>
  </si>
  <si>
    <t>（十四）商业服务业等支出</t>
  </si>
  <si>
    <t>（十五）金融支出</t>
  </si>
  <si>
    <t>（十六）自然资源海洋气象等支出</t>
  </si>
  <si>
    <t>（十七）住房保障支出</t>
  </si>
  <si>
    <t>（十八）粮油物资储备支出</t>
  </si>
  <si>
    <t>（十九）灾害防治及应急管理支出</t>
  </si>
  <si>
    <r>
      <rPr>
        <sz val="18"/>
        <color rgb="FF000000"/>
        <rFont val="Times New Roman"/>
        <charset val="0"/>
      </rPr>
      <t>2025</t>
    </r>
    <r>
      <rPr>
        <sz val="18"/>
        <color rgb="FF000000"/>
        <rFont val="方正小标宋简体"/>
        <charset val="0"/>
      </rPr>
      <t>年蓝山县一般公共预算平衡表</t>
    </r>
  </si>
  <si>
    <r>
      <rPr>
        <sz val="11"/>
        <color indexed="8"/>
        <rFont val="黑体"/>
        <charset val="134"/>
      </rPr>
      <t>收入项目</t>
    </r>
  </si>
  <si>
    <t>2025年预算数</t>
  </si>
  <si>
    <r>
      <rPr>
        <sz val="11"/>
        <color indexed="8"/>
        <rFont val="黑体"/>
        <charset val="134"/>
      </rPr>
      <t>支出项目</t>
    </r>
  </si>
  <si>
    <t>一、本年地方财政收入</t>
  </si>
  <si>
    <t>一、一般公共预算本年支出</t>
  </si>
  <si>
    <r>
      <rPr>
        <b/>
        <sz val="11"/>
        <color indexed="8"/>
        <rFont val="宋体"/>
        <charset val="134"/>
      </rPr>
      <t>二、上级补助收入</t>
    </r>
  </si>
  <si>
    <r>
      <rPr>
        <sz val="11"/>
        <color indexed="8"/>
        <rFont val="Times New Roman"/>
        <charset val="0"/>
      </rPr>
      <t xml:space="preserve">  </t>
    </r>
    <r>
      <rPr>
        <sz val="11"/>
        <color indexed="8"/>
        <rFont val="宋体"/>
        <charset val="134"/>
      </rPr>
      <t>（一）一般公共服务支出</t>
    </r>
  </si>
  <si>
    <r>
      <rPr>
        <sz val="11"/>
        <color indexed="8"/>
        <rFont val="Times New Roman"/>
        <charset val="0"/>
      </rPr>
      <t xml:space="preserve">  </t>
    </r>
    <r>
      <rPr>
        <sz val="11"/>
        <color indexed="8"/>
        <rFont val="宋体"/>
        <charset val="134"/>
      </rPr>
      <t>（一）返还性收入</t>
    </r>
  </si>
  <si>
    <r>
      <rPr>
        <sz val="11"/>
        <color indexed="8"/>
        <rFont val="Times New Roman"/>
        <charset val="0"/>
      </rPr>
      <t xml:space="preserve">  </t>
    </r>
    <r>
      <rPr>
        <sz val="11"/>
        <color indexed="8"/>
        <rFont val="宋体"/>
        <charset val="134"/>
      </rPr>
      <t>（二）国防支出</t>
    </r>
  </si>
  <si>
    <r>
      <rPr>
        <sz val="11"/>
        <color indexed="8"/>
        <rFont val="Times New Roman"/>
        <charset val="0"/>
      </rPr>
      <t xml:space="preserve">  </t>
    </r>
    <r>
      <rPr>
        <sz val="11"/>
        <color indexed="8"/>
        <rFont val="宋体"/>
        <charset val="134"/>
      </rPr>
      <t>（二）一般性转移支付收入</t>
    </r>
  </si>
  <si>
    <r>
      <rPr>
        <sz val="11"/>
        <color indexed="8"/>
        <rFont val="Times New Roman"/>
        <charset val="0"/>
      </rPr>
      <t xml:space="preserve">  </t>
    </r>
    <r>
      <rPr>
        <sz val="11"/>
        <color indexed="8"/>
        <rFont val="宋体"/>
        <charset val="134"/>
      </rPr>
      <t>（三）公共安全支出</t>
    </r>
  </si>
  <si>
    <r>
      <rPr>
        <sz val="11"/>
        <color indexed="8"/>
        <rFont val="Times New Roman"/>
        <charset val="0"/>
      </rPr>
      <t xml:space="preserve">    1</t>
    </r>
    <r>
      <rPr>
        <sz val="11"/>
        <color indexed="8"/>
        <rFont val="宋体"/>
        <charset val="134"/>
      </rPr>
      <t>、体制补助收入</t>
    </r>
  </si>
  <si>
    <r>
      <rPr>
        <sz val="11"/>
        <color indexed="8"/>
        <rFont val="Times New Roman"/>
        <charset val="0"/>
      </rPr>
      <t xml:space="preserve">  </t>
    </r>
    <r>
      <rPr>
        <sz val="11"/>
        <color indexed="8"/>
        <rFont val="宋体"/>
        <charset val="134"/>
      </rPr>
      <t>（四）教育支出</t>
    </r>
  </si>
  <si>
    <r>
      <rPr>
        <sz val="11"/>
        <color indexed="8"/>
        <rFont val="Times New Roman"/>
        <charset val="0"/>
      </rPr>
      <t xml:space="preserve">    2</t>
    </r>
    <r>
      <rPr>
        <sz val="11"/>
        <color indexed="8"/>
        <rFont val="宋体"/>
        <charset val="134"/>
      </rPr>
      <t>、均衡性转移支付收入</t>
    </r>
  </si>
  <si>
    <r>
      <rPr>
        <sz val="11"/>
        <color indexed="8"/>
        <rFont val="Times New Roman"/>
        <charset val="0"/>
      </rPr>
      <t xml:space="preserve">  </t>
    </r>
    <r>
      <rPr>
        <sz val="11"/>
        <color indexed="8"/>
        <rFont val="宋体"/>
        <charset val="134"/>
      </rPr>
      <t>（五）科学技术支出</t>
    </r>
  </si>
  <si>
    <r>
      <rPr>
        <sz val="11"/>
        <color indexed="8"/>
        <rFont val="Times New Roman"/>
        <charset val="0"/>
      </rPr>
      <t xml:space="preserve">    3</t>
    </r>
    <r>
      <rPr>
        <sz val="11"/>
        <color indexed="8"/>
        <rFont val="宋体"/>
        <charset val="134"/>
      </rPr>
      <t>、县级基本财力保障机制奖补资金收入</t>
    </r>
  </si>
  <si>
    <r>
      <rPr>
        <sz val="11"/>
        <color indexed="8"/>
        <rFont val="Times New Roman"/>
        <charset val="0"/>
      </rPr>
      <t xml:space="preserve">  </t>
    </r>
    <r>
      <rPr>
        <sz val="11"/>
        <color indexed="8"/>
        <rFont val="宋体"/>
        <charset val="134"/>
      </rPr>
      <t>（六）文化旅游体育与传媒支出</t>
    </r>
  </si>
  <si>
    <r>
      <rPr>
        <sz val="11"/>
        <color indexed="8"/>
        <rFont val="Times New Roman"/>
        <charset val="0"/>
      </rPr>
      <t xml:space="preserve">    4</t>
    </r>
    <r>
      <rPr>
        <sz val="11"/>
        <color indexed="8"/>
        <rFont val="宋体"/>
        <charset val="134"/>
      </rPr>
      <t>、结算补助收入</t>
    </r>
  </si>
  <si>
    <r>
      <rPr>
        <sz val="11"/>
        <color indexed="8"/>
        <rFont val="Times New Roman"/>
        <charset val="0"/>
      </rPr>
      <t xml:space="preserve">  </t>
    </r>
    <r>
      <rPr>
        <sz val="11"/>
        <color indexed="8"/>
        <rFont val="宋体"/>
        <charset val="134"/>
      </rPr>
      <t>（七）社会保障和就业支出</t>
    </r>
  </si>
  <si>
    <r>
      <rPr>
        <sz val="11"/>
        <color indexed="8"/>
        <rFont val="Times New Roman"/>
        <charset val="0"/>
      </rPr>
      <t xml:space="preserve">    5</t>
    </r>
    <r>
      <rPr>
        <sz val="11"/>
        <color indexed="8"/>
        <rFont val="宋体"/>
        <charset val="134"/>
      </rPr>
      <t>、企业事业单位划转补助收入</t>
    </r>
  </si>
  <si>
    <r>
      <rPr>
        <sz val="11"/>
        <color indexed="8"/>
        <rFont val="Times New Roman"/>
        <charset val="0"/>
      </rPr>
      <t xml:space="preserve">  </t>
    </r>
    <r>
      <rPr>
        <sz val="11"/>
        <color indexed="8"/>
        <rFont val="宋体"/>
        <charset val="134"/>
      </rPr>
      <t>（八）卫生健康支出</t>
    </r>
  </si>
  <si>
    <r>
      <rPr>
        <sz val="11"/>
        <color indexed="8"/>
        <rFont val="Times New Roman"/>
        <charset val="0"/>
      </rPr>
      <t xml:space="preserve">    6</t>
    </r>
    <r>
      <rPr>
        <sz val="11"/>
        <color indexed="8"/>
        <rFont val="宋体"/>
        <charset val="134"/>
      </rPr>
      <t>、产粮（油）大县奖励资金收入</t>
    </r>
  </si>
  <si>
    <r>
      <rPr>
        <sz val="11"/>
        <color indexed="8"/>
        <rFont val="Times New Roman"/>
        <charset val="0"/>
      </rPr>
      <t xml:space="preserve">  </t>
    </r>
    <r>
      <rPr>
        <sz val="11"/>
        <color indexed="8"/>
        <rFont val="宋体"/>
        <charset val="134"/>
      </rPr>
      <t>（九）节能环保支出</t>
    </r>
  </si>
  <si>
    <r>
      <rPr>
        <sz val="11"/>
        <color indexed="8"/>
        <rFont val="Times New Roman"/>
        <charset val="0"/>
      </rPr>
      <t xml:space="preserve">    7</t>
    </r>
    <r>
      <rPr>
        <sz val="11"/>
        <color indexed="8"/>
        <rFont val="宋体"/>
        <charset val="134"/>
      </rPr>
      <t>、重点生态功能区转移支付收入</t>
    </r>
  </si>
  <si>
    <r>
      <rPr>
        <sz val="11"/>
        <color indexed="8"/>
        <rFont val="Times New Roman"/>
        <charset val="0"/>
      </rPr>
      <t xml:space="preserve">  </t>
    </r>
    <r>
      <rPr>
        <sz val="11"/>
        <color indexed="8"/>
        <rFont val="宋体"/>
        <charset val="134"/>
      </rPr>
      <t>（十）城乡社区支出</t>
    </r>
  </si>
  <si>
    <r>
      <rPr>
        <sz val="11"/>
        <color indexed="8"/>
        <rFont val="Times New Roman"/>
        <charset val="0"/>
      </rPr>
      <t xml:space="preserve">    8</t>
    </r>
    <r>
      <rPr>
        <sz val="11"/>
        <color indexed="8"/>
        <rFont val="宋体"/>
        <charset val="134"/>
      </rPr>
      <t>、固定数额补助收入</t>
    </r>
  </si>
  <si>
    <r>
      <rPr>
        <sz val="11"/>
        <color indexed="8"/>
        <rFont val="Times New Roman"/>
        <charset val="0"/>
      </rPr>
      <t xml:space="preserve">  </t>
    </r>
    <r>
      <rPr>
        <sz val="11"/>
        <color indexed="8"/>
        <rFont val="宋体"/>
        <charset val="134"/>
      </rPr>
      <t>（十一）农林水支出</t>
    </r>
  </si>
  <si>
    <r>
      <rPr>
        <sz val="11"/>
        <color indexed="8"/>
        <rFont val="Times New Roman"/>
        <charset val="0"/>
      </rPr>
      <t xml:space="preserve">    9</t>
    </r>
    <r>
      <rPr>
        <sz val="11"/>
        <color indexed="8"/>
        <rFont val="宋体"/>
        <charset val="134"/>
      </rPr>
      <t>、革命老区转移支付收入</t>
    </r>
  </si>
  <si>
    <r>
      <rPr>
        <sz val="11"/>
        <color indexed="8"/>
        <rFont val="Times New Roman"/>
        <charset val="0"/>
      </rPr>
      <t xml:space="preserve">  </t>
    </r>
    <r>
      <rPr>
        <sz val="11"/>
        <color indexed="8"/>
        <rFont val="宋体"/>
        <charset val="134"/>
      </rPr>
      <t>（十二）交通运输支出</t>
    </r>
  </si>
  <si>
    <r>
      <rPr>
        <sz val="11"/>
        <color indexed="8"/>
        <rFont val="Times New Roman"/>
        <charset val="0"/>
      </rPr>
      <t xml:space="preserve">    10</t>
    </r>
    <r>
      <rPr>
        <sz val="11"/>
        <color indexed="8"/>
        <rFont val="宋体"/>
        <charset val="134"/>
      </rPr>
      <t>、欠发达地区转移支付收入</t>
    </r>
  </si>
  <si>
    <r>
      <rPr>
        <sz val="11"/>
        <color indexed="8"/>
        <rFont val="Times New Roman"/>
        <charset val="0"/>
      </rPr>
      <t xml:space="preserve">  </t>
    </r>
    <r>
      <rPr>
        <sz val="11"/>
        <color indexed="8"/>
        <rFont val="宋体"/>
        <charset val="134"/>
      </rPr>
      <t>（十三）资源勘探工业信息等支出</t>
    </r>
  </si>
  <si>
    <r>
      <rPr>
        <sz val="11"/>
        <color indexed="8"/>
        <rFont val="Times New Roman"/>
        <charset val="0"/>
      </rPr>
      <t xml:space="preserve">    11</t>
    </r>
    <r>
      <rPr>
        <sz val="11"/>
        <color indexed="8"/>
        <rFont val="宋体"/>
        <charset val="134"/>
      </rPr>
      <t>、公共安全共同财政事权转移支付收入</t>
    </r>
  </si>
  <si>
    <r>
      <rPr>
        <sz val="11"/>
        <color indexed="8"/>
        <rFont val="Times New Roman"/>
        <charset val="0"/>
      </rPr>
      <t xml:space="preserve">  </t>
    </r>
    <r>
      <rPr>
        <sz val="11"/>
        <color indexed="8"/>
        <rFont val="宋体"/>
        <charset val="134"/>
      </rPr>
      <t>（十四）商业服务业等支出</t>
    </r>
  </si>
  <si>
    <r>
      <rPr>
        <sz val="11"/>
        <color indexed="8"/>
        <rFont val="Times New Roman"/>
        <charset val="0"/>
      </rPr>
      <t xml:space="preserve">    12</t>
    </r>
    <r>
      <rPr>
        <sz val="11"/>
        <color indexed="8"/>
        <rFont val="宋体"/>
        <charset val="134"/>
      </rPr>
      <t>、教育共同财政事权转移支付收入</t>
    </r>
  </si>
  <si>
    <r>
      <rPr>
        <sz val="11"/>
        <color indexed="8"/>
        <rFont val="Times New Roman"/>
        <charset val="0"/>
      </rPr>
      <t xml:space="preserve">  </t>
    </r>
    <r>
      <rPr>
        <sz val="11"/>
        <color indexed="8"/>
        <rFont val="宋体"/>
        <charset val="134"/>
      </rPr>
      <t>（十五）金融支出</t>
    </r>
  </si>
  <si>
    <r>
      <rPr>
        <sz val="11"/>
        <color indexed="8"/>
        <rFont val="Times New Roman"/>
        <charset val="0"/>
      </rPr>
      <t xml:space="preserve">    13</t>
    </r>
    <r>
      <rPr>
        <sz val="11"/>
        <color indexed="8"/>
        <rFont val="宋体"/>
        <charset val="134"/>
      </rPr>
      <t>、科学技术共同财政事权转移支付收入</t>
    </r>
  </si>
  <si>
    <r>
      <rPr>
        <sz val="11"/>
        <color indexed="8"/>
        <rFont val="Times New Roman"/>
        <charset val="0"/>
      </rPr>
      <t xml:space="preserve">  </t>
    </r>
    <r>
      <rPr>
        <sz val="11"/>
        <color indexed="8"/>
        <rFont val="宋体"/>
        <charset val="134"/>
      </rPr>
      <t>（十六）自然资源海洋气象等支出</t>
    </r>
  </si>
  <si>
    <r>
      <rPr>
        <sz val="11"/>
        <color indexed="8"/>
        <rFont val="Times New Roman"/>
        <charset val="0"/>
      </rPr>
      <t xml:space="preserve">    14</t>
    </r>
    <r>
      <rPr>
        <sz val="11"/>
        <color indexed="8"/>
        <rFont val="宋体"/>
        <charset val="134"/>
      </rPr>
      <t>、文化旅游体育与传媒共同财政事权转移支付收入</t>
    </r>
  </si>
  <si>
    <r>
      <rPr>
        <sz val="11"/>
        <color indexed="8"/>
        <rFont val="Times New Roman"/>
        <charset val="0"/>
      </rPr>
      <t xml:space="preserve">  </t>
    </r>
    <r>
      <rPr>
        <sz val="11"/>
        <color indexed="8"/>
        <rFont val="宋体"/>
        <charset val="134"/>
      </rPr>
      <t>（十七）住房保障支出</t>
    </r>
  </si>
  <si>
    <r>
      <rPr>
        <sz val="11"/>
        <color indexed="8"/>
        <rFont val="Times New Roman"/>
        <charset val="0"/>
      </rPr>
      <t xml:space="preserve">    15</t>
    </r>
    <r>
      <rPr>
        <sz val="11"/>
        <color indexed="8"/>
        <rFont val="宋体"/>
        <charset val="134"/>
      </rPr>
      <t>、社会保障与就业共同财政事权转移支付收入</t>
    </r>
  </si>
  <si>
    <r>
      <rPr>
        <sz val="11"/>
        <color indexed="8"/>
        <rFont val="Times New Roman"/>
        <charset val="0"/>
      </rPr>
      <t xml:space="preserve">  </t>
    </r>
    <r>
      <rPr>
        <sz val="11"/>
        <color indexed="8"/>
        <rFont val="宋体"/>
        <charset val="134"/>
      </rPr>
      <t>（十八）粮油物资储备支出</t>
    </r>
  </si>
  <si>
    <r>
      <rPr>
        <sz val="11"/>
        <color indexed="8"/>
        <rFont val="Times New Roman"/>
        <charset val="0"/>
      </rPr>
      <t xml:space="preserve">    16</t>
    </r>
    <r>
      <rPr>
        <sz val="11"/>
        <color indexed="8"/>
        <rFont val="宋体"/>
        <charset val="134"/>
      </rPr>
      <t>、卫生健康共同财政事权转移支付收入</t>
    </r>
  </si>
  <si>
    <r>
      <rPr>
        <sz val="11"/>
        <color indexed="8"/>
        <rFont val="Times New Roman"/>
        <charset val="0"/>
      </rPr>
      <t xml:space="preserve">  </t>
    </r>
    <r>
      <rPr>
        <sz val="11"/>
        <color indexed="8"/>
        <rFont val="宋体"/>
        <charset val="134"/>
      </rPr>
      <t>（十九）灾害防治及应急管理支出</t>
    </r>
  </si>
  <si>
    <r>
      <rPr>
        <sz val="11"/>
        <color indexed="8"/>
        <rFont val="Times New Roman"/>
        <charset val="0"/>
      </rPr>
      <t xml:space="preserve">    17</t>
    </r>
    <r>
      <rPr>
        <sz val="11"/>
        <color indexed="8"/>
        <rFont val="宋体"/>
        <charset val="134"/>
      </rPr>
      <t>、节能环保共同财政事权转移支付收入</t>
    </r>
  </si>
  <si>
    <r>
      <rPr>
        <sz val="11"/>
        <color indexed="8"/>
        <rFont val="Times New Roman"/>
        <charset val="0"/>
      </rPr>
      <t xml:space="preserve">  </t>
    </r>
    <r>
      <rPr>
        <sz val="11"/>
        <color indexed="8"/>
        <rFont val="宋体"/>
        <charset val="134"/>
      </rPr>
      <t>（二十）预备费</t>
    </r>
  </si>
  <si>
    <r>
      <rPr>
        <sz val="11"/>
        <color indexed="8"/>
        <rFont val="Times New Roman"/>
        <charset val="0"/>
      </rPr>
      <t xml:space="preserve">    18</t>
    </r>
    <r>
      <rPr>
        <sz val="11"/>
        <color indexed="8"/>
        <rFont val="宋体"/>
        <charset val="134"/>
      </rPr>
      <t>、农林水共同财政事权转移支付收入</t>
    </r>
  </si>
  <si>
    <r>
      <rPr>
        <sz val="11"/>
        <color indexed="8"/>
        <rFont val="Times New Roman"/>
        <charset val="0"/>
      </rPr>
      <t xml:space="preserve">  </t>
    </r>
    <r>
      <rPr>
        <sz val="11"/>
        <color indexed="8"/>
        <rFont val="宋体"/>
        <charset val="134"/>
      </rPr>
      <t>（二十一）其他支出</t>
    </r>
  </si>
  <si>
    <r>
      <rPr>
        <sz val="11"/>
        <color indexed="8"/>
        <rFont val="Times New Roman"/>
        <charset val="0"/>
      </rPr>
      <t xml:space="preserve">    19</t>
    </r>
    <r>
      <rPr>
        <sz val="11"/>
        <color indexed="8"/>
        <rFont val="宋体"/>
        <charset val="134"/>
      </rPr>
      <t>、交通运输共同财政事权转移支付收入</t>
    </r>
  </si>
  <si>
    <r>
      <rPr>
        <sz val="11"/>
        <color indexed="8"/>
        <rFont val="Times New Roman"/>
        <charset val="0"/>
      </rPr>
      <t xml:space="preserve">  </t>
    </r>
    <r>
      <rPr>
        <sz val="11"/>
        <color indexed="8"/>
        <rFont val="宋体"/>
        <charset val="134"/>
      </rPr>
      <t>（二十二）债务付息支出</t>
    </r>
  </si>
  <si>
    <r>
      <rPr>
        <sz val="11"/>
        <color indexed="8"/>
        <rFont val="Times New Roman"/>
        <charset val="0"/>
      </rPr>
      <t xml:space="preserve">    20</t>
    </r>
    <r>
      <rPr>
        <sz val="11"/>
        <color indexed="8"/>
        <rFont val="宋体"/>
        <charset val="134"/>
      </rPr>
      <t>、住房保障共同财政事权转移支付收入</t>
    </r>
  </si>
  <si>
    <r>
      <rPr>
        <sz val="11"/>
        <color indexed="8"/>
        <rFont val="Times New Roman"/>
        <charset val="0"/>
      </rPr>
      <t xml:space="preserve">    21</t>
    </r>
    <r>
      <rPr>
        <sz val="11"/>
        <color indexed="8"/>
        <rFont val="宋体"/>
        <charset val="134"/>
      </rPr>
      <t>、粮油物资储备共同财政事权转移支付收入</t>
    </r>
  </si>
  <si>
    <r>
      <rPr>
        <sz val="11"/>
        <color indexed="8"/>
        <rFont val="Times New Roman"/>
        <charset val="0"/>
      </rPr>
      <t xml:space="preserve">    22</t>
    </r>
    <r>
      <rPr>
        <sz val="11"/>
        <color indexed="8"/>
        <rFont val="宋体"/>
        <charset val="134"/>
      </rPr>
      <t>、灾害防治及应急管理共同财政事权转移支付收入</t>
    </r>
  </si>
  <si>
    <r>
      <rPr>
        <sz val="11"/>
        <color indexed="8"/>
        <rFont val="Times New Roman"/>
        <charset val="0"/>
      </rPr>
      <t xml:space="preserve">    23</t>
    </r>
    <r>
      <rPr>
        <sz val="11"/>
        <color indexed="8"/>
        <rFont val="宋体"/>
        <charset val="134"/>
      </rPr>
      <t>、其他共同财政事权转移支付收入</t>
    </r>
  </si>
  <si>
    <r>
      <rPr>
        <sz val="11"/>
        <color indexed="8"/>
        <rFont val="Times New Roman"/>
        <charset val="0"/>
      </rPr>
      <t xml:space="preserve">    24</t>
    </r>
    <r>
      <rPr>
        <sz val="11"/>
        <color indexed="8"/>
        <rFont val="宋体"/>
        <charset val="134"/>
      </rPr>
      <t>、其他一般性转移支付收入</t>
    </r>
  </si>
  <si>
    <r>
      <rPr>
        <sz val="11"/>
        <color indexed="8"/>
        <rFont val="Times New Roman"/>
        <charset val="0"/>
      </rPr>
      <t xml:space="preserve">  </t>
    </r>
    <r>
      <rPr>
        <sz val="11"/>
        <color indexed="8"/>
        <rFont val="宋体"/>
        <charset val="134"/>
      </rPr>
      <t>（三）专项转移支付收入</t>
    </r>
  </si>
  <si>
    <r>
      <rPr>
        <b/>
        <sz val="11"/>
        <color indexed="8"/>
        <rFont val="宋体"/>
        <charset val="134"/>
      </rPr>
      <t>三、债务转贷收入</t>
    </r>
  </si>
  <si>
    <r>
      <rPr>
        <b/>
        <sz val="11"/>
        <color indexed="8"/>
        <rFont val="宋体"/>
        <charset val="134"/>
      </rPr>
      <t>二、上解上级支出</t>
    </r>
  </si>
  <si>
    <r>
      <rPr>
        <sz val="11"/>
        <color indexed="8"/>
        <rFont val="Times New Roman"/>
        <charset val="0"/>
      </rPr>
      <t xml:space="preserve">    1</t>
    </r>
    <r>
      <rPr>
        <sz val="11"/>
        <color indexed="8"/>
        <rFont val="宋体"/>
        <charset val="134"/>
      </rPr>
      <t>、新增债券</t>
    </r>
  </si>
  <si>
    <r>
      <rPr>
        <sz val="11"/>
        <color indexed="8"/>
        <rFont val="Times New Roman"/>
        <charset val="0"/>
      </rPr>
      <t xml:space="preserve">    2</t>
    </r>
    <r>
      <rPr>
        <sz val="11"/>
        <color indexed="8"/>
        <rFont val="宋体"/>
        <charset val="134"/>
      </rPr>
      <t>、再融资一般债券收入</t>
    </r>
  </si>
  <si>
    <t>三、抗疫特别国债还本支出</t>
  </si>
  <si>
    <r>
      <rPr>
        <b/>
        <sz val="11"/>
        <color indexed="8"/>
        <rFont val="宋体"/>
        <charset val="134"/>
      </rPr>
      <t>四、调入资金</t>
    </r>
  </si>
  <si>
    <t>四、地方政府一般债券还本支出</t>
  </si>
  <si>
    <r>
      <rPr>
        <sz val="11"/>
        <color indexed="8"/>
        <rFont val="Times New Roman"/>
        <charset val="0"/>
      </rPr>
      <t xml:space="preserve">    1</t>
    </r>
    <r>
      <rPr>
        <sz val="11"/>
        <color indexed="8"/>
        <rFont val="宋体"/>
        <charset val="134"/>
      </rPr>
      <t>、从政府性基金预算调入</t>
    </r>
  </si>
  <si>
    <r>
      <rPr>
        <sz val="11"/>
        <color indexed="8"/>
        <rFont val="Times New Roman"/>
        <charset val="0"/>
      </rPr>
      <t xml:space="preserve">    2</t>
    </r>
    <r>
      <rPr>
        <sz val="11"/>
        <color indexed="8"/>
        <rFont val="宋体"/>
        <charset val="134"/>
      </rPr>
      <t>、从国有资本经营预算调入</t>
    </r>
  </si>
  <si>
    <r>
      <rPr>
        <b/>
        <sz val="11"/>
        <color indexed="8"/>
        <rFont val="宋体"/>
        <charset val="134"/>
      </rPr>
      <t>五、上年结余</t>
    </r>
  </si>
  <si>
    <t>五、结转下年支出</t>
  </si>
  <si>
    <r>
      <rPr>
        <b/>
        <sz val="11"/>
        <color indexed="8"/>
        <rFont val="宋体"/>
        <charset val="134"/>
      </rPr>
      <t>收入总计</t>
    </r>
  </si>
  <si>
    <r>
      <rPr>
        <b/>
        <sz val="11"/>
        <color indexed="8"/>
        <rFont val="宋体"/>
        <charset val="134"/>
      </rPr>
      <t>支出总计</t>
    </r>
  </si>
  <si>
    <r>
      <rPr>
        <sz val="18"/>
        <rFont val="Times New Roman"/>
        <charset val="0"/>
      </rPr>
      <t>2025</t>
    </r>
    <r>
      <rPr>
        <sz val="18"/>
        <rFont val="宋体"/>
        <charset val="134"/>
      </rPr>
      <t>年蓝山县政府性基金预算平衡表</t>
    </r>
  </si>
  <si>
    <r>
      <rPr>
        <sz val="11"/>
        <rFont val="黑体"/>
        <charset val="134"/>
      </rPr>
      <t>收入项目</t>
    </r>
  </si>
  <si>
    <r>
      <rPr>
        <sz val="11"/>
        <rFont val="黑体"/>
        <charset val="134"/>
      </rPr>
      <t>支出项目</t>
    </r>
  </si>
  <si>
    <r>
      <rPr>
        <b/>
        <sz val="11"/>
        <rFont val="宋体"/>
        <charset val="134"/>
      </rPr>
      <t>一、政府性基金预算收入</t>
    </r>
  </si>
  <si>
    <r>
      <rPr>
        <b/>
        <sz val="11"/>
        <rFont val="宋体"/>
        <charset val="134"/>
      </rPr>
      <t>一、政府性基金预算支出</t>
    </r>
  </si>
  <si>
    <r>
      <rPr>
        <sz val="11"/>
        <rFont val="Times New Roman"/>
        <charset val="0"/>
      </rPr>
      <t xml:space="preserve">  </t>
    </r>
    <r>
      <rPr>
        <sz val="11"/>
        <rFont val="宋体"/>
        <charset val="134"/>
      </rPr>
      <t>农业土地开发资金收入</t>
    </r>
  </si>
  <si>
    <r>
      <rPr>
        <b/>
        <sz val="11"/>
        <rFont val="Times New Roman"/>
        <charset val="0"/>
      </rPr>
      <t xml:space="preserve">  </t>
    </r>
    <r>
      <rPr>
        <b/>
        <sz val="11"/>
        <rFont val="宋体"/>
        <charset val="134"/>
      </rPr>
      <t>文化体育与传媒支出</t>
    </r>
  </si>
  <si>
    <r>
      <rPr>
        <sz val="11"/>
        <rFont val="Times New Roman"/>
        <charset val="0"/>
      </rPr>
      <t xml:space="preserve">  </t>
    </r>
    <r>
      <rPr>
        <sz val="11"/>
        <rFont val="宋体"/>
        <charset val="134"/>
      </rPr>
      <t>国有土地使用权出让金收入</t>
    </r>
  </si>
  <si>
    <r>
      <rPr>
        <b/>
        <sz val="11"/>
        <rFont val="Times New Roman"/>
        <charset val="0"/>
      </rPr>
      <t xml:space="preserve">  </t>
    </r>
    <r>
      <rPr>
        <b/>
        <sz val="11"/>
        <rFont val="宋体"/>
        <charset val="134"/>
      </rPr>
      <t>社会保障和就业支出</t>
    </r>
  </si>
  <si>
    <r>
      <rPr>
        <sz val="11"/>
        <rFont val="Times New Roman"/>
        <charset val="0"/>
      </rPr>
      <t xml:space="preserve">  </t>
    </r>
    <r>
      <rPr>
        <sz val="11"/>
        <rFont val="宋体"/>
        <charset val="134"/>
      </rPr>
      <t>城市基础设施配套费收入</t>
    </r>
  </si>
  <si>
    <r>
      <rPr>
        <b/>
        <sz val="11"/>
        <rFont val="Times New Roman"/>
        <charset val="0"/>
      </rPr>
      <t xml:space="preserve">  </t>
    </r>
    <r>
      <rPr>
        <b/>
        <sz val="11"/>
        <rFont val="宋体"/>
        <charset val="134"/>
      </rPr>
      <t>城乡社区支出</t>
    </r>
  </si>
  <si>
    <r>
      <rPr>
        <sz val="11"/>
        <rFont val="Times New Roman"/>
        <charset val="0"/>
      </rPr>
      <t xml:space="preserve">  </t>
    </r>
    <r>
      <rPr>
        <sz val="11"/>
        <rFont val="宋体"/>
        <charset val="134"/>
      </rPr>
      <t>污水处理费收入</t>
    </r>
  </si>
  <si>
    <r>
      <rPr>
        <sz val="11"/>
        <rFont val="Times New Roman"/>
        <charset val="0"/>
      </rPr>
      <t xml:space="preserve">    </t>
    </r>
    <r>
      <rPr>
        <sz val="11"/>
        <rFont val="宋体"/>
        <charset val="134"/>
      </rPr>
      <t>国有土地使用权收入安排的支出</t>
    </r>
  </si>
  <si>
    <r>
      <rPr>
        <sz val="11"/>
        <rFont val="Times New Roman"/>
        <charset val="0"/>
      </rPr>
      <t xml:space="preserve">  </t>
    </r>
    <r>
      <rPr>
        <sz val="11"/>
        <rFont val="宋体"/>
        <charset val="134"/>
      </rPr>
      <t>其他政府性基金收入</t>
    </r>
  </si>
  <si>
    <r>
      <rPr>
        <sz val="11"/>
        <rFont val="Times New Roman"/>
        <charset val="0"/>
      </rPr>
      <t xml:space="preserve">    </t>
    </r>
    <r>
      <rPr>
        <sz val="11"/>
        <rFont val="宋体"/>
        <charset val="134"/>
      </rPr>
      <t>农业土地开发资金安排的支出</t>
    </r>
  </si>
  <si>
    <r>
      <rPr>
        <sz val="11"/>
        <rFont val="Times New Roman"/>
        <charset val="0"/>
      </rPr>
      <t xml:space="preserve">    </t>
    </r>
    <r>
      <rPr>
        <sz val="11"/>
        <rFont val="宋体"/>
        <charset val="0"/>
      </rPr>
      <t>城市基础设施配套费安排的支出（包含城管执法局市政维修应急周转金和城区路灯电费）</t>
    </r>
  </si>
  <si>
    <r>
      <rPr>
        <sz val="11"/>
        <rFont val="Times New Roman"/>
        <charset val="0"/>
      </rPr>
      <t xml:space="preserve">    </t>
    </r>
    <r>
      <rPr>
        <sz val="11"/>
        <rFont val="宋体"/>
        <charset val="134"/>
      </rPr>
      <t>污水处理费安排的支出</t>
    </r>
  </si>
  <si>
    <r>
      <rPr>
        <sz val="11"/>
        <rFont val="Times New Roman"/>
        <charset val="0"/>
      </rPr>
      <t xml:space="preserve">  </t>
    </r>
    <r>
      <rPr>
        <sz val="11"/>
        <rFont val="方正书宋_GBK"/>
        <charset val="134"/>
      </rPr>
      <t>农业生产发展支出（衔接推进乡村振兴补助资</t>
    </r>
    <r>
      <rPr>
        <sz val="11"/>
        <rFont val="Times New Roman"/>
        <charset val="0"/>
      </rPr>
      <t>3000</t>
    </r>
    <r>
      <rPr>
        <sz val="11"/>
        <rFont val="方正书宋_GBK"/>
        <charset val="134"/>
      </rPr>
      <t>万）</t>
    </r>
  </si>
  <si>
    <r>
      <rPr>
        <b/>
        <sz val="11"/>
        <rFont val="Times New Roman"/>
        <charset val="0"/>
      </rPr>
      <t xml:space="preserve">  </t>
    </r>
    <r>
      <rPr>
        <b/>
        <sz val="11"/>
        <rFont val="宋体"/>
        <charset val="134"/>
      </rPr>
      <t>农林水支出</t>
    </r>
  </si>
  <si>
    <r>
      <rPr>
        <b/>
        <sz val="11"/>
        <rFont val="Times New Roman"/>
        <charset val="0"/>
      </rPr>
      <t xml:space="preserve">  </t>
    </r>
    <r>
      <rPr>
        <b/>
        <sz val="11"/>
        <rFont val="宋体"/>
        <charset val="134"/>
      </rPr>
      <t>其他支出</t>
    </r>
  </si>
  <si>
    <r>
      <rPr>
        <sz val="11"/>
        <rFont val="Times New Roman"/>
        <charset val="0"/>
      </rPr>
      <t xml:space="preserve">    </t>
    </r>
    <r>
      <rPr>
        <sz val="11"/>
        <rFont val="宋体"/>
        <charset val="134"/>
      </rPr>
      <t>其他政府性基金及对应专项债务收入安排的支出</t>
    </r>
  </si>
  <si>
    <t>二、地方政府专项债务转贷收入</t>
  </si>
  <si>
    <r>
      <rPr>
        <sz val="11"/>
        <rFont val="Times New Roman"/>
        <charset val="0"/>
      </rPr>
      <t xml:space="preserve">    </t>
    </r>
    <r>
      <rPr>
        <sz val="11"/>
        <rFont val="宋体"/>
        <charset val="134"/>
      </rPr>
      <t>彩票公益金安排的支出</t>
    </r>
  </si>
  <si>
    <r>
      <rPr>
        <sz val="11"/>
        <rFont val="Times New Roman"/>
        <charset val="0"/>
      </rPr>
      <t xml:space="preserve">  </t>
    </r>
    <r>
      <rPr>
        <sz val="11"/>
        <rFont val="宋体"/>
        <charset val="134"/>
      </rPr>
      <t>新增专项债券收入</t>
    </r>
  </si>
  <si>
    <r>
      <rPr>
        <b/>
        <sz val="11"/>
        <rFont val="Times New Roman"/>
        <charset val="0"/>
      </rPr>
      <t xml:space="preserve">  </t>
    </r>
    <r>
      <rPr>
        <b/>
        <sz val="11"/>
        <rFont val="宋体"/>
        <charset val="134"/>
      </rPr>
      <t>债务付息支出</t>
    </r>
  </si>
  <si>
    <r>
      <rPr>
        <sz val="11"/>
        <rFont val="Times New Roman"/>
        <charset val="0"/>
      </rPr>
      <t xml:space="preserve">  </t>
    </r>
    <r>
      <rPr>
        <sz val="11"/>
        <rFont val="宋体"/>
        <charset val="134"/>
      </rPr>
      <t>再融资专项债券收入</t>
    </r>
  </si>
  <si>
    <r>
      <rPr>
        <sz val="11"/>
        <rFont val="Times New Roman"/>
        <charset val="0"/>
      </rPr>
      <t xml:space="preserve">    </t>
    </r>
    <r>
      <rPr>
        <sz val="11"/>
        <rFont val="宋体"/>
        <charset val="134"/>
      </rPr>
      <t>地方政府专项债务付息支出</t>
    </r>
  </si>
  <si>
    <t>二、专项债券还本支出</t>
  </si>
  <si>
    <r>
      <rPr>
        <b/>
        <sz val="11"/>
        <rFont val="宋体"/>
        <charset val="134"/>
      </rPr>
      <t>三、转移性收入</t>
    </r>
  </si>
  <si>
    <t>四、上解支出</t>
  </si>
  <si>
    <r>
      <rPr>
        <sz val="11"/>
        <rFont val="Times New Roman"/>
        <charset val="0"/>
      </rPr>
      <t xml:space="preserve">  </t>
    </r>
    <r>
      <rPr>
        <sz val="11"/>
        <rFont val="宋体"/>
        <charset val="134"/>
      </rPr>
      <t>政府性基金转移支付收入</t>
    </r>
  </si>
  <si>
    <t>五、转移性支出</t>
  </si>
  <si>
    <r>
      <rPr>
        <sz val="11"/>
        <rFont val="Times New Roman"/>
        <charset val="0"/>
      </rPr>
      <t xml:space="preserve">  </t>
    </r>
    <r>
      <rPr>
        <sz val="11"/>
        <rFont val="宋体"/>
        <charset val="134"/>
      </rPr>
      <t>结转下年支出</t>
    </r>
  </si>
  <si>
    <r>
      <rPr>
        <b/>
        <sz val="11"/>
        <rFont val="宋体"/>
        <charset val="134"/>
      </rPr>
      <t>四、上年结余</t>
    </r>
  </si>
  <si>
    <r>
      <rPr>
        <sz val="11"/>
        <rFont val="Times New Roman"/>
        <charset val="0"/>
      </rPr>
      <t xml:space="preserve">  </t>
    </r>
    <r>
      <rPr>
        <sz val="11"/>
        <rFont val="宋体"/>
        <charset val="134"/>
      </rPr>
      <t>调出资金</t>
    </r>
  </si>
  <si>
    <r>
      <rPr>
        <b/>
        <sz val="11"/>
        <rFont val="宋体"/>
        <charset val="134"/>
      </rPr>
      <t>收入总计</t>
    </r>
  </si>
  <si>
    <r>
      <rPr>
        <b/>
        <sz val="11"/>
        <rFont val="宋体"/>
        <charset val="134"/>
      </rPr>
      <t>支出总计</t>
    </r>
  </si>
  <si>
    <r>
      <rPr>
        <sz val="18"/>
        <rFont val="Times New Roman"/>
        <charset val="0"/>
      </rPr>
      <t>2025</t>
    </r>
    <r>
      <rPr>
        <sz val="18"/>
        <rFont val="方正小标宋简体"/>
        <charset val="134"/>
      </rPr>
      <t>年蓝山县国有资本经营预算平衡表</t>
    </r>
  </si>
  <si>
    <r>
      <rPr>
        <sz val="11"/>
        <rFont val="宋体"/>
        <charset val="134"/>
      </rPr>
      <t>单位：万元</t>
    </r>
  </si>
  <si>
    <r>
      <rPr>
        <sz val="11"/>
        <rFont val="黑体"/>
        <charset val="134"/>
      </rPr>
      <t>预算数</t>
    </r>
  </si>
  <si>
    <r>
      <rPr>
        <b/>
        <sz val="11"/>
        <rFont val="宋体"/>
        <charset val="134"/>
      </rPr>
      <t>国有资本经营本年收入</t>
    </r>
  </si>
  <si>
    <r>
      <rPr>
        <b/>
        <sz val="11"/>
        <rFont val="宋体"/>
        <charset val="134"/>
      </rPr>
      <t>国有资本经营本年支出</t>
    </r>
  </si>
  <si>
    <r>
      <rPr>
        <sz val="11"/>
        <rFont val="宋体"/>
        <charset val="134"/>
      </rPr>
      <t>（一）利润收入</t>
    </r>
  </si>
  <si>
    <r>
      <rPr>
        <sz val="11"/>
        <rFont val="宋体"/>
        <charset val="134"/>
      </rPr>
      <t>（一）解决历史遗留问题及改革成本支出</t>
    </r>
  </si>
  <si>
    <r>
      <rPr>
        <sz val="11"/>
        <rFont val="宋体"/>
        <charset val="134"/>
      </rPr>
      <t>（二）股利、股息收入</t>
    </r>
  </si>
  <si>
    <r>
      <rPr>
        <sz val="11"/>
        <rFont val="Times New Roman"/>
        <charset val="0"/>
      </rPr>
      <t xml:space="preserve">      </t>
    </r>
    <r>
      <rPr>
        <sz val="11"/>
        <rFont val="宋体"/>
        <charset val="134"/>
      </rPr>
      <t>国有企业退休人员社会化管理补助支出</t>
    </r>
  </si>
  <si>
    <r>
      <rPr>
        <sz val="11"/>
        <rFont val="Times New Roman"/>
        <charset val="0"/>
      </rPr>
      <t xml:space="preserve">      </t>
    </r>
    <r>
      <rPr>
        <sz val="11"/>
        <rFont val="宋体"/>
        <charset val="134"/>
      </rPr>
      <t>国有参股公司股利、股息收入</t>
    </r>
  </si>
  <si>
    <r>
      <rPr>
        <sz val="11"/>
        <rFont val="宋体"/>
        <charset val="134"/>
      </rPr>
      <t>（二）其他国有资本经营预算支出</t>
    </r>
  </si>
  <si>
    <r>
      <rPr>
        <sz val="11"/>
        <rFont val="宋体"/>
        <charset val="134"/>
      </rPr>
      <t>（三）产权转让收入</t>
    </r>
  </si>
  <si>
    <r>
      <rPr>
        <sz val="11"/>
        <rFont val="Times New Roman"/>
        <charset val="0"/>
      </rPr>
      <t xml:space="preserve">     </t>
    </r>
    <r>
      <rPr>
        <sz val="11"/>
        <rFont val="宋体"/>
        <charset val="134"/>
      </rPr>
      <t>其他国有资本经营预算支出</t>
    </r>
  </si>
  <si>
    <r>
      <rPr>
        <sz val="11"/>
        <rFont val="宋体"/>
        <charset val="134"/>
      </rPr>
      <t>（四）</t>
    </r>
    <r>
      <rPr>
        <sz val="11"/>
        <rFont val="Times New Roman"/>
        <charset val="0"/>
      </rPr>
      <t xml:space="preserve"> </t>
    </r>
    <r>
      <rPr>
        <sz val="11"/>
        <rFont val="宋体"/>
        <charset val="134"/>
      </rPr>
      <t>清算收入</t>
    </r>
  </si>
  <si>
    <r>
      <rPr>
        <sz val="11"/>
        <rFont val="宋体"/>
        <charset val="134"/>
      </rPr>
      <t>其中：</t>
    </r>
    <r>
      <rPr>
        <sz val="11"/>
        <rFont val="Times New Roman"/>
        <charset val="0"/>
      </rPr>
      <t xml:space="preserve"> </t>
    </r>
    <r>
      <rPr>
        <sz val="11"/>
        <rFont val="宋体"/>
        <charset val="134"/>
      </rPr>
      <t>国有企业老工伤人员纳入工伤保险统筹费用</t>
    </r>
  </si>
  <si>
    <r>
      <rPr>
        <sz val="11"/>
        <rFont val="宋体"/>
        <charset val="134"/>
      </rPr>
      <t>（五）其他国有资本经营预算收入</t>
    </r>
  </si>
  <si>
    <r>
      <rPr>
        <sz val="11"/>
        <rFont val="Times New Roman"/>
        <charset val="0"/>
      </rPr>
      <t xml:space="preserve">      </t>
    </r>
    <r>
      <rPr>
        <sz val="11"/>
        <rFont val="宋体"/>
        <charset val="134"/>
      </rPr>
      <t>代缴破产、改制企业医疗保险费</t>
    </r>
  </si>
  <si>
    <r>
      <rPr>
        <sz val="11"/>
        <rFont val="Times New Roman"/>
        <charset val="0"/>
      </rPr>
      <t xml:space="preserve">      </t>
    </r>
    <r>
      <rPr>
        <sz val="11"/>
        <rFont val="宋体"/>
        <charset val="134"/>
      </rPr>
      <t>农机公司职工生活费、保险费和运转经费</t>
    </r>
  </si>
  <si>
    <r>
      <rPr>
        <sz val="11"/>
        <rFont val="Times New Roman"/>
        <charset val="0"/>
      </rPr>
      <t xml:space="preserve">      </t>
    </r>
    <r>
      <rPr>
        <sz val="11"/>
        <rFont val="宋体"/>
        <charset val="134"/>
      </rPr>
      <t>农机修配厂职工生活费、保险费和运转经费</t>
    </r>
  </si>
  <si>
    <r>
      <rPr>
        <sz val="11"/>
        <rFont val="Times New Roman"/>
        <charset val="0"/>
      </rPr>
      <t xml:space="preserve">      </t>
    </r>
    <r>
      <rPr>
        <sz val="11"/>
        <rFont val="宋体"/>
        <charset val="134"/>
      </rPr>
      <t>畜禽良种繁殖场生活费、保险费及工作经费</t>
    </r>
  </si>
  <si>
    <r>
      <rPr>
        <sz val="11"/>
        <rFont val="Times New Roman"/>
        <charset val="0"/>
      </rPr>
      <t xml:space="preserve">      </t>
    </r>
    <r>
      <rPr>
        <sz val="11"/>
        <rFont val="宋体"/>
        <charset val="134"/>
      </rPr>
      <t>鱼苗鱼种场生活费、保险费及工作经费</t>
    </r>
  </si>
  <si>
    <r>
      <rPr>
        <sz val="11"/>
        <rFont val="Times New Roman"/>
        <charset val="0"/>
      </rPr>
      <t xml:space="preserve">      </t>
    </r>
    <r>
      <rPr>
        <sz val="11"/>
        <rFont val="宋体"/>
        <charset val="134"/>
      </rPr>
      <t>原乡镇电话管理站缺口资金（包含独生子女奖励补贴）</t>
    </r>
  </si>
  <si>
    <r>
      <rPr>
        <sz val="11"/>
        <rFont val="Times New Roman"/>
        <charset val="0"/>
      </rPr>
      <t xml:space="preserve">      </t>
    </r>
    <r>
      <rPr>
        <sz val="11"/>
        <rFont val="宋体"/>
        <charset val="134"/>
      </rPr>
      <t>供电公司退休人员增加生活补贴财政负担经费</t>
    </r>
  </si>
  <si>
    <r>
      <rPr>
        <b/>
        <sz val="11"/>
        <rFont val="宋体"/>
        <charset val="134"/>
      </rPr>
      <t>国有资本经营上级补助收入</t>
    </r>
  </si>
  <si>
    <r>
      <rPr>
        <b/>
        <sz val="11"/>
        <rFont val="宋体"/>
        <charset val="134"/>
      </rPr>
      <t>国有资本经营上解支出</t>
    </r>
  </si>
  <si>
    <r>
      <rPr>
        <sz val="11"/>
        <rFont val="Times New Roman"/>
        <charset val="0"/>
      </rPr>
      <t xml:space="preserve">  </t>
    </r>
    <r>
      <rPr>
        <sz val="11"/>
        <rFont val="宋体"/>
        <charset val="134"/>
      </rPr>
      <t>专项拨款补助</t>
    </r>
  </si>
  <si>
    <r>
      <rPr>
        <b/>
        <sz val="11"/>
        <rFont val="宋体"/>
        <charset val="134"/>
      </rPr>
      <t>调出资金</t>
    </r>
  </si>
  <si>
    <r>
      <rPr>
        <b/>
        <sz val="11"/>
        <rFont val="宋体"/>
        <charset val="134"/>
      </rPr>
      <t>国有资本经营上年结余</t>
    </r>
  </si>
  <si>
    <r>
      <rPr>
        <b/>
        <sz val="11"/>
        <rFont val="宋体"/>
        <charset val="134"/>
      </rPr>
      <t>结转下年支出</t>
    </r>
  </si>
  <si>
    <r>
      <rPr>
        <sz val="18"/>
        <rFont val="Times New Roman"/>
        <charset val="0"/>
      </rPr>
      <t>2025</t>
    </r>
    <r>
      <rPr>
        <sz val="18"/>
        <rFont val="方正小标宋简体"/>
        <charset val="0"/>
      </rPr>
      <t>年度蓝山县社会保险基金预算收支表</t>
    </r>
  </si>
  <si>
    <r>
      <rPr>
        <sz val="11"/>
        <rFont val="黑体"/>
        <charset val="134"/>
      </rPr>
      <t>项</t>
    </r>
    <r>
      <rPr>
        <sz val="11"/>
        <rFont val="Times New Roman"/>
        <charset val="0"/>
      </rPr>
      <t xml:space="preserve">    </t>
    </r>
    <r>
      <rPr>
        <sz val="11"/>
        <rFont val="黑体"/>
        <charset val="134"/>
      </rPr>
      <t>目</t>
    </r>
  </si>
  <si>
    <r>
      <rPr>
        <sz val="11"/>
        <rFont val="黑体"/>
        <charset val="134"/>
      </rPr>
      <t>合计</t>
    </r>
  </si>
  <si>
    <r>
      <rPr>
        <sz val="11"/>
        <rFont val="黑体"/>
        <charset val="134"/>
      </rPr>
      <t>城乡居民基本</t>
    </r>
    <r>
      <rPr>
        <sz val="11"/>
        <rFont val="Times New Roman"/>
        <charset val="0"/>
      </rPr>
      <t xml:space="preserve">
</t>
    </r>
    <r>
      <rPr>
        <sz val="11"/>
        <rFont val="黑体"/>
        <charset val="134"/>
      </rPr>
      <t>养老保险基金</t>
    </r>
  </si>
  <si>
    <r>
      <rPr>
        <sz val="11"/>
        <rFont val="黑体"/>
        <charset val="134"/>
      </rPr>
      <t>机关事业单位基本</t>
    </r>
    <r>
      <rPr>
        <sz val="11"/>
        <rFont val="Times New Roman"/>
        <charset val="0"/>
      </rPr>
      <t xml:space="preserve">
</t>
    </r>
    <r>
      <rPr>
        <sz val="11"/>
        <rFont val="黑体"/>
        <charset val="134"/>
      </rPr>
      <t>养老保险基金</t>
    </r>
  </si>
  <si>
    <r>
      <rPr>
        <sz val="11"/>
        <rFont val="黑体"/>
        <charset val="134"/>
      </rPr>
      <t>失业保险基金</t>
    </r>
  </si>
  <si>
    <r>
      <rPr>
        <b/>
        <sz val="11"/>
        <rFont val="宋体"/>
        <charset val="134"/>
      </rPr>
      <t>一、收入</t>
    </r>
  </si>
  <si>
    <r>
      <rPr>
        <sz val="11"/>
        <rFont val="Times New Roman"/>
        <charset val="0"/>
      </rPr>
      <t xml:space="preserve">   </t>
    </r>
    <r>
      <rPr>
        <sz val="11"/>
        <rFont val="宋体"/>
        <charset val="134"/>
      </rPr>
      <t>其中</t>
    </r>
    <r>
      <rPr>
        <sz val="11"/>
        <rFont val="Times New Roman"/>
        <charset val="0"/>
      </rPr>
      <t>:</t>
    </r>
    <r>
      <rPr>
        <sz val="11"/>
        <rFont val="宋体"/>
        <charset val="134"/>
      </rPr>
      <t>保险费收入</t>
    </r>
  </si>
  <si>
    <r>
      <rPr>
        <sz val="11"/>
        <rFont val="Times New Roman"/>
        <charset val="0"/>
      </rPr>
      <t xml:space="preserve">        </t>
    </r>
    <r>
      <rPr>
        <sz val="11"/>
        <rFont val="宋体"/>
        <charset val="134"/>
      </rPr>
      <t>财政补贴收入</t>
    </r>
  </si>
  <si>
    <r>
      <rPr>
        <sz val="11"/>
        <rFont val="Times New Roman"/>
        <charset val="0"/>
      </rPr>
      <t xml:space="preserve">        </t>
    </r>
    <r>
      <rPr>
        <sz val="11"/>
        <rFont val="宋体"/>
        <charset val="134"/>
      </rPr>
      <t>利息收入</t>
    </r>
  </si>
  <si>
    <r>
      <rPr>
        <sz val="11"/>
        <rFont val="Times New Roman"/>
        <charset val="0"/>
      </rPr>
      <t xml:space="preserve">        </t>
    </r>
    <r>
      <rPr>
        <sz val="11"/>
        <rFont val="宋体"/>
        <charset val="134"/>
      </rPr>
      <t>委托投资收益</t>
    </r>
  </si>
  <si>
    <r>
      <rPr>
        <sz val="11"/>
        <rFont val="Times New Roman"/>
        <charset val="0"/>
      </rPr>
      <t xml:space="preserve">        </t>
    </r>
    <r>
      <rPr>
        <sz val="11"/>
        <rFont val="宋体"/>
        <charset val="134"/>
      </rPr>
      <t>转移收入</t>
    </r>
  </si>
  <si>
    <r>
      <rPr>
        <sz val="11"/>
        <rFont val="Times New Roman"/>
        <charset val="0"/>
      </rPr>
      <t xml:space="preserve">        </t>
    </r>
    <r>
      <rPr>
        <sz val="11"/>
        <rFont val="宋体"/>
        <charset val="134"/>
      </rPr>
      <t>其他收入</t>
    </r>
  </si>
  <si>
    <r>
      <rPr>
        <b/>
        <sz val="11"/>
        <rFont val="宋体"/>
        <charset val="134"/>
      </rPr>
      <t>二、支出</t>
    </r>
  </si>
  <si>
    <r>
      <rPr>
        <sz val="11"/>
        <rFont val="Times New Roman"/>
        <charset val="0"/>
      </rPr>
      <t xml:space="preserve">   </t>
    </r>
    <r>
      <rPr>
        <sz val="11"/>
        <rFont val="宋体"/>
        <charset val="134"/>
      </rPr>
      <t>其中</t>
    </r>
    <r>
      <rPr>
        <sz val="11"/>
        <rFont val="Times New Roman"/>
        <charset val="0"/>
      </rPr>
      <t>:</t>
    </r>
    <r>
      <rPr>
        <sz val="11"/>
        <rFont val="宋体"/>
        <charset val="134"/>
      </rPr>
      <t>社会保险待遇支出</t>
    </r>
  </si>
  <si>
    <r>
      <rPr>
        <sz val="11"/>
        <rFont val="Times New Roman"/>
        <charset val="0"/>
      </rPr>
      <t xml:space="preserve">        </t>
    </r>
    <r>
      <rPr>
        <sz val="11"/>
        <rFont val="宋体"/>
        <charset val="134"/>
      </rPr>
      <t>转移支出</t>
    </r>
  </si>
  <si>
    <r>
      <rPr>
        <sz val="11"/>
        <rFont val="Times New Roman"/>
        <charset val="0"/>
      </rPr>
      <t xml:space="preserve">        </t>
    </r>
    <r>
      <rPr>
        <sz val="11"/>
        <rFont val="宋体"/>
        <charset val="134"/>
      </rPr>
      <t>其他支出</t>
    </r>
  </si>
  <si>
    <r>
      <rPr>
        <b/>
        <sz val="11"/>
        <rFont val="宋体"/>
        <charset val="134"/>
      </rPr>
      <t>三、本年收支结余</t>
    </r>
  </si>
  <si>
    <r>
      <rPr>
        <b/>
        <sz val="11"/>
        <rFont val="宋体"/>
        <charset val="134"/>
      </rPr>
      <t>四、年末滚存结余</t>
    </r>
  </si>
  <si>
    <t>2025年蓝山县“三公”经费预算财政拨款公开表</t>
  </si>
  <si>
    <t>本年预算数</t>
  </si>
  <si>
    <t>备注</t>
  </si>
  <si>
    <t>较上年预算数减少139万元</t>
  </si>
  <si>
    <t>1、因公出国（境）费用</t>
  </si>
  <si>
    <t>2、公务接待费</t>
  </si>
  <si>
    <t>较上年预算数减少115万元</t>
  </si>
  <si>
    <t>3、公务用车费</t>
  </si>
  <si>
    <t>较上年预算数减少24万元</t>
  </si>
  <si>
    <t>其中：（1）公务用车运行维护费</t>
  </si>
  <si>
    <t xml:space="preserve">      （2）公务用车购置</t>
  </si>
  <si>
    <t>与上年持平</t>
  </si>
  <si>
    <t>说明：2025年我县将继续严格贯彻中央八项规定等有关厉行节约、制止奢侈浪费的文件精神，严格控制“三公”经费等办公性行政经费支出，切实降低行政运行成本，从严从紧编制预算。“三公”经费预算数较上年预算数减少3.9%。</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</si>
</sst>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Red]\-0.00\ "/>
    <numFmt numFmtId="178" formatCode="#,##0_ "/>
    <numFmt numFmtId="179" formatCode="#,##0.00_ "/>
    <numFmt numFmtId="180" formatCode="0.00_ "/>
    <numFmt numFmtId="181" formatCode="#,##0.00_);[Red]\(#,##0.00\)"/>
  </numFmts>
  <fonts count="92">
    <font>
      <sz val="12"/>
      <name val="宋体"/>
      <charset val="134"/>
    </font>
    <font>
      <sz val="12"/>
      <name val="楷体_GB2312"/>
      <charset val="134"/>
    </font>
    <font>
      <b/>
      <sz val="18"/>
      <name val="黑体"/>
      <family val="3"/>
      <charset val="134"/>
    </font>
    <font>
      <b/>
      <sz val="12"/>
      <name val="宋体"/>
      <charset val="134"/>
    </font>
    <font>
      <sz val="11"/>
      <name val="宋体"/>
      <charset val="134"/>
    </font>
    <font>
      <sz val="12"/>
      <name val="Times New Roman"/>
      <charset val="134"/>
    </font>
    <font>
      <sz val="18"/>
      <name val="Times New Roman"/>
      <charset val="0"/>
    </font>
    <font>
      <sz val="11"/>
      <name val="Times New Roman"/>
      <charset val="0"/>
    </font>
    <font>
      <b/>
      <sz val="11"/>
      <name val="Times New Roman"/>
      <charset val="0"/>
    </font>
    <font>
      <b/>
      <sz val="11"/>
      <color indexed="8"/>
      <name val="Times New Roman"/>
      <charset val="0"/>
    </font>
    <font>
      <sz val="11"/>
      <color indexed="8"/>
      <name val="Times New Roman"/>
      <charset val="0"/>
    </font>
    <font>
      <sz val="12"/>
      <name val="Times New Roman"/>
      <charset val="0"/>
    </font>
    <font>
      <b/>
      <sz val="18"/>
      <name val="Times New Roman"/>
      <charset val="0"/>
    </font>
    <font>
      <sz val="14"/>
      <name val="黑体"/>
      <charset val="134"/>
    </font>
    <font>
      <sz val="11"/>
      <name val="黑体"/>
      <charset val="134"/>
    </font>
    <font>
      <sz val="12"/>
      <name val="方正书宋_GBK"/>
      <charset val="134"/>
    </font>
    <font>
      <sz val="11"/>
      <color indexed="10"/>
      <name val="Times New Roman"/>
      <charset val="0"/>
    </font>
    <font>
      <sz val="11"/>
      <color theme="1"/>
      <name val="Times New Roman"/>
      <charset val="0"/>
    </font>
    <font>
      <b/>
      <sz val="11"/>
      <name val="宋体"/>
      <charset val="134"/>
    </font>
    <font>
      <b/>
      <sz val="11"/>
      <color theme="1"/>
      <name val="Times New Roman"/>
      <charset val="0"/>
    </font>
    <font>
      <b/>
      <sz val="11"/>
      <name val="宋体"/>
      <charset val="0"/>
    </font>
    <font>
      <b/>
      <sz val="11"/>
      <color indexed="10"/>
      <name val="Times New Roman"/>
      <charset val="0"/>
    </font>
    <font>
      <sz val="12"/>
      <color indexed="8"/>
      <name val="Times New Roman"/>
      <charset val="0"/>
    </font>
    <font>
      <sz val="18"/>
      <color rgb="FF000000"/>
      <name val="Times New Roman"/>
      <charset val="0"/>
    </font>
    <font>
      <sz val="12"/>
      <color rgb="FF000000"/>
      <name val="宋体"/>
      <charset val="134"/>
    </font>
    <font>
      <sz val="11"/>
      <color rgb="FF000000"/>
      <name val="黑体"/>
      <charset val="134"/>
    </font>
    <font>
      <b/>
      <sz val="11"/>
      <color rgb="FF000000"/>
      <name val="宋体"/>
      <charset val="134"/>
    </font>
    <font>
      <b/>
      <sz val="11"/>
      <color rgb="FF000000"/>
      <name val="宋体"/>
      <charset val="0"/>
    </font>
    <font>
      <b/>
      <sz val="18"/>
      <name val="宋体"/>
      <charset val="134"/>
    </font>
    <font>
      <sz val="10"/>
      <name val="宋体"/>
      <charset val="134"/>
    </font>
    <font>
      <sz val="12"/>
      <color theme="1"/>
      <name val="宋体"/>
      <charset val="134"/>
    </font>
    <font>
      <b/>
      <sz val="18"/>
      <color theme="1"/>
      <name val="宋体"/>
      <charset val="134"/>
    </font>
    <font>
      <b/>
      <sz val="12"/>
      <color theme="1"/>
      <name val="宋体"/>
      <charset val="134"/>
    </font>
    <font>
      <b/>
      <sz val="11"/>
      <color indexed="8"/>
      <name val="宋体"/>
      <charset val="134"/>
    </font>
    <font>
      <b/>
      <sz val="11"/>
      <color theme="1"/>
      <name val="宋体"/>
      <charset val="134"/>
    </font>
    <font>
      <sz val="11"/>
      <color indexed="8"/>
      <name val="宋体"/>
      <charset val="134"/>
    </font>
    <font>
      <sz val="11"/>
      <color theme="1"/>
      <name val="宋体"/>
      <charset val="134"/>
    </font>
    <font>
      <sz val="12"/>
      <color indexed="8"/>
      <name val="Times New Roman"/>
      <family val="1"/>
      <charset val="0"/>
    </font>
    <font>
      <sz val="10"/>
      <color indexed="8"/>
      <name val="Times New Roman"/>
      <family val="1"/>
      <charset val="0"/>
    </font>
    <font>
      <b/>
      <sz val="12"/>
      <color indexed="8"/>
      <name val="Times New Roman"/>
      <family val="1"/>
      <charset val="0"/>
    </font>
    <font>
      <sz val="9"/>
      <color indexed="8"/>
      <name val="Times New Roman"/>
      <family val="1"/>
      <charset val="0"/>
    </font>
    <font>
      <sz val="12"/>
      <name val="Times New Roman"/>
      <family val="1"/>
      <charset val="0"/>
    </font>
    <font>
      <sz val="18"/>
      <color rgb="FF000000"/>
      <name val="Times New Roman"/>
      <family val="1"/>
      <charset val="0"/>
    </font>
    <font>
      <sz val="18"/>
      <color indexed="8"/>
      <name val="Times New Roman"/>
      <family val="1"/>
      <charset val="0"/>
    </font>
    <font>
      <b/>
      <sz val="18"/>
      <color indexed="8"/>
      <name val="Times New Roman"/>
      <family val="1"/>
      <charset val="0"/>
    </font>
    <font>
      <sz val="11"/>
      <color indexed="8"/>
      <name val="Times New Roman"/>
      <family val="1"/>
      <charset val="0"/>
    </font>
    <font>
      <b/>
      <sz val="11"/>
      <color indexed="8"/>
      <name val="Times New Roman"/>
      <family val="1"/>
      <charset val="0"/>
    </font>
    <font>
      <b/>
      <sz val="11"/>
      <color rgb="FF000000"/>
      <name val="Times New Roman"/>
      <family val="1"/>
      <charset val="0"/>
    </font>
    <font>
      <sz val="11"/>
      <color rgb="FF000000"/>
      <name val="Times New Roman"/>
      <family val="1"/>
      <charset val="0"/>
    </font>
    <font>
      <sz val="11"/>
      <color rgb="FF000000"/>
      <name val="宋体"/>
      <charset val="134"/>
    </font>
    <font>
      <b/>
      <sz val="11"/>
      <color rgb="FF000000"/>
      <name val="黑体"/>
      <family val="3"/>
      <charset val="134"/>
    </font>
    <font>
      <b/>
      <sz val="16"/>
      <name val="Times New Roman"/>
      <charset val="134"/>
    </font>
    <font>
      <b/>
      <sz val="12"/>
      <name val="Times New Roman"/>
      <charset val="134"/>
    </font>
    <font>
      <b/>
      <sz val="12"/>
      <name val="Times New Roman"/>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
      <sz val="12"/>
      <name val="楷体"/>
      <charset val="134"/>
    </font>
    <font>
      <sz val="12"/>
      <color indexed="8"/>
      <name val="宋体"/>
      <charset val="134"/>
    </font>
    <font>
      <b/>
      <sz val="12"/>
      <name val="楷体"/>
      <charset val="134"/>
    </font>
    <font>
      <sz val="18"/>
      <color rgb="FF000000"/>
      <name val="方正小标宋简体"/>
      <charset val="0"/>
    </font>
    <font>
      <b/>
      <sz val="12"/>
      <color indexed="8"/>
      <name val="宋体"/>
      <charset val="134"/>
    </font>
    <font>
      <sz val="18"/>
      <name val="宋体"/>
      <charset val="134"/>
    </font>
    <font>
      <b/>
      <sz val="11"/>
      <color indexed="8"/>
      <name val="黑体"/>
      <family val="3"/>
      <charset val="134"/>
    </font>
    <font>
      <sz val="18"/>
      <name val="方正小标宋简体"/>
      <charset val="134"/>
    </font>
    <font>
      <sz val="11"/>
      <color indexed="8"/>
      <name val="黑体"/>
      <charset val="134"/>
    </font>
    <font>
      <b/>
      <sz val="16"/>
      <name val="宋体"/>
      <charset val="134"/>
    </font>
    <font>
      <sz val="18"/>
      <name val="方正小标宋简体"/>
      <charset val="0"/>
    </font>
    <font>
      <sz val="18"/>
      <color indexed="8"/>
      <name val="方正小标宋简体"/>
      <family val="4"/>
      <charset val="134"/>
    </font>
    <font>
      <sz val="11"/>
      <name val="宋体"/>
      <charset val="0"/>
    </font>
    <font>
      <sz val="11"/>
      <color indexed="8"/>
      <name val="黑体"/>
      <family val="3"/>
      <charset val="134"/>
    </font>
    <font>
      <sz val="11"/>
      <name val="方正书宋_GBK"/>
      <charset val="134"/>
    </font>
    <font>
      <b/>
      <sz val="9"/>
      <name val="宋体"/>
      <charset val="134"/>
    </font>
    <font>
      <sz val="9"/>
      <name val="宋体"/>
      <charset val="134"/>
    </font>
  </fonts>
  <fills count="3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CCCFF"/>
        <bgColor indexed="64"/>
      </patternFill>
    </fill>
    <fill>
      <patternFill patternType="solid">
        <fgColor indexed="31"/>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54" fillId="0" borderId="0" applyFont="0" applyFill="0" applyBorder="0" applyAlignment="0" applyProtection="0">
      <alignment vertical="center"/>
    </xf>
    <xf numFmtId="44" fontId="54" fillId="0" borderId="0" applyFont="0" applyFill="0" applyBorder="0" applyAlignment="0" applyProtection="0">
      <alignment vertical="center"/>
    </xf>
    <xf numFmtId="9" fontId="54" fillId="0" borderId="0" applyFont="0" applyFill="0" applyBorder="0" applyAlignment="0" applyProtection="0">
      <alignment vertical="center"/>
    </xf>
    <xf numFmtId="41" fontId="54" fillId="0" borderId="0" applyFont="0" applyFill="0" applyBorder="0" applyAlignment="0" applyProtection="0">
      <alignment vertical="center"/>
    </xf>
    <xf numFmtId="42" fontId="54" fillId="0" borderId="0" applyFont="0" applyFill="0" applyBorder="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4" fillId="7" borderId="11" applyNumberFormat="0" applyFont="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0" fillId="0" borderId="12" applyNumberFormat="0" applyFill="0" applyAlignment="0" applyProtection="0">
      <alignment vertical="center"/>
    </xf>
    <xf numFmtId="0" fontId="61" fillId="0" borderId="12" applyNumberFormat="0" applyFill="0" applyAlignment="0" applyProtection="0">
      <alignment vertical="center"/>
    </xf>
    <xf numFmtId="0" fontId="62" fillId="0" borderId="13" applyNumberFormat="0" applyFill="0" applyAlignment="0" applyProtection="0">
      <alignment vertical="center"/>
    </xf>
    <xf numFmtId="0" fontId="62" fillId="0" borderId="0" applyNumberFormat="0" applyFill="0" applyBorder="0" applyAlignment="0" applyProtection="0">
      <alignment vertical="center"/>
    </xf>
    <xf numFmtId="0" fontId="63" fillId="8" borderId="14" applyNumberFormat="0" applyAlignment="0" applyProtection="0">
      <alignment vertical="center"/>
    </xf>
    <xf numFmtId="0" fontId="64" fillId="9" borderId="15" applyNumberFormat="0" applyAlignment="0" applyProtection="0">
      <alignment vertical="center"/>
    </xf>
    <xf numFmtId="0" fontId="65" fillId="9" borderId="14" applyNumberFormat="0" applyAlignment="0" applyProtection="0">
      <alignment vertical="center"/>
    </xf>
    <xf numFmtId="0" fontId="66" fillId="10" borderId="16" applyNumberFormat="0" applyAlignment="0" applyProtection="0">
      <alignment vertical="center"/>
    </xf>
    <xf numFmtId="0" fontId="67" fillId="0" borderId="17" applyNumberFormat="0" applyFill="0" applyAlignment="0" applyProtection="0">
      <alignment vertical="center"/>
    </xf>
    <xf numFmtId="0" fontId="68" fillId="0" borderId="18" applyNumberFormat="0" applyFill="0" applyAlignment="0" applyProtection="0">
      <alignment vertical="center"/>
    </xf>
    <xf numFmtId="0" fontId="69" fillId="11" borderId="0" applyNumberFormat="0" applyBorder="0" applyAlignment="0" applyProtection="0">
      <alignment vertical="center"/>
    </xf>
    <xf numFmtId="0" fontId="70" fillId="12" borderId="0" applyNumberFormat="0" applyBorder="0" applyAlignment="0" applyProtection="0">
      <alignment vertical="center"/>
    </xf>
    <xf numFmtId="0" fontId="71" fillId="13" borderId="0" applyNumberFormat="0" applyBorder="0" applyAlignment="0" applyProtection="0">
      <alignment vertical="center"/>
    </xf>
    <xf numFmtId="0" fontId="72" fillId="14" borderId="0" applyNumberFormat="0" applyBorder="0" applyAlignment="0" applyProtection="0">
      <alignment vertical="center"/>
    </xf>
    <xf numFmtId="0" fontId="73" fillId="15" borderId="0" applyNumberFormat="0" applyBorder="0" applyAlignment="0" applyProtection="0">
      <alignment vertical="center"/>
    </xf>
    <xf numFmtId="0" fontId="73" fillId="16" borderId="0" applyNumberFormat="0" applyBorder="0" applyAlignment="0" applyProtection="0">
      <alignment vertical="center"/>
    </xf>
    <xf numFmtId="0" fontId="72" fillId="17" borderId="0" applyNumberFormat="0" applyBorder="0" applyAlignment="0" applyProtection="0">
      <alignment vertical="center"/>
    </xf>
    <xf numFmtId="0" fontId="72" fillId="18" borderId="0" applyNumberFormat="0" applyBorder="0" applyAlignment="0" applyProtection="0">
      <alignment vertical="center"/>
    </xf>
    <xf numFmtId="0" fontId="73" fillId="19" borderId="0" applyNumberFormat="0" applyBorder="0" applyAlignment="0" applyProtection="0">
      <alignment vertical="center"/>
    </xf>
    <xf numFmtId="0" fontId="73" fillId="20" borderId="0" applyNumberFormat="0" applyBorder="0" applyAlignment="0" applyProtection="0">
      <alignment vertical="center"/>
    </xf>
    <xf numFmtId="0" fontId="72" fillId="21" borderId="0" applyNumberFormat="0" applyBorder="0" applyAlignment="0" applyProtection="0">
      <alignment vertical="center"/>
    </xf>
    <xf numFmtId="0" fontId="72" fillId="22" borderId="0" applyNumberFormat="0" applyBorder="0" applyAlignment="0" applyProtection="0">
      <alignment vertical="center"/>
    </xf>
    <xf numFmtId="0" fontId="73" fillId="23" borderId="0" applyNumberFormat="0" applyBorder="0" applyAlignment="0" applyProtection="0">
      <alignment vertical="center"/>
    </xf>
    <xf numFmtId="0" fontId="73" fillId="24" borderId="0" applyNumberFormat="0" applyBorder="0" applyAlignment="0" applyProtection="0">
      <alignment vertical="center"/>
    </xf>
    <xf numFmtId="0" fontId="72" fillId="25" borderId="0" applyNumberFormat="0" applyBorder="0" applyAlignment="0" applyProtection="0">
      <alignment vertical="center"/>
    </xf>
    <xf numFmtId="0" fontId="72" fillId="26" borderId="0" applyNumberFormat="0" applyBorder="0" applyAlignment="0" applyProtection="0">
      <alignment vertical="center"/>
    </xf>
    <xf numFmtId="0" fontId="73" fillId="27" borderId="0" applyNumberFormat="0" applyBorder="0" applyAlignment="0" applyProtection="0">
      <alignment vertical="center"/>
    </xf>
    <xf numFmtId="0" fontId="73" fillId="28" borderId="0" applyNumberFormat="0" applyBorder="0" applyAlignment="0" applyProtection="0">
      <alignment vertical="center"/>
    </xf>
    <xf numFmtId="0" fontId="72" fillId="29" borderId="0" applyNumberFormat="0" applyBorder="0" applyAlignment="0" applyProtection="0">
      <alignment vertical="center"/>
    </xf>
    <xf numFmtId="0" fontId="72" fillId="30" borderId="0" applyNumberFormat="0" applyBorder="0" applyAlignment="0" applyProtection="0">
      <alignment vertical="center"/>
    </xf>
    <xf numFmtId="0" fontId="73" fillId="31" borderId="0" applyNumberFormat="0" applyBorder="0" applyAlignment="0" applyProtection="0">
      <alignment vertical="center"/>
    </xf>
    <xf numFmtId="0" fontId="73" fillId="32" borderId="0" applyNumberFormat="0" applyBorder="0" applyAlignment="0" applyProtection="0">
      <alignment vertical="center"/>
    </xf>
    <xf numFmtId="0" fontId="72" fillId="33" borderId="0" applyNumberFormat="0" applyBorder="0" applyAlignment="0" applyProtection="0">
      <alignment vertical="center"/>
    </xf>
    <xf numFmtId="0" fontId="72" fillId="34" borderId="0" applyNumberFormat="0" applyBorder="0" applyAlignment="0" applyProtection="0">
      <alignment vertical="center"/>
    </xf>
    <xf numFmtId="0" fontId="73" fillId="35" borderId="0" applyNumberFormat="0" applyBorder="0" applyAlignment="0" applyProtection="0">
      <alignment vertical="center"/>
    </xf>
    <xf numFmtId="0" fontId="73" fillId="36" borderId="0" applyNumberFormat="0" applyBorder="0" applyAlignment="0" applyProtection="0">
      <alignment vertical="center"/>
    </xf>
    <xf numFmtId="0" fontId="72" fillId="37" borderId="0" applyNumberFormat="0" applyBorder="0" applyAlignment="0" applyProtection="0">
      <alignment vertical="center"/>
    </xf>
    <xf numFmtId="0" fontId="0" fillId="0" borderId="0"/>
    <xf numFmtId="0" fontId="0" fillId="0" borderId="0"/>
    <xf numFmtId="0" fontId="74" fillId="0" borderId="0"/>
    <xf numFmtId="0" fontId="0" fillId="0" borderId="0"/>
    <xf numFmtId="0" fontId="29" fillId="0" borderId="0"/>
    <xf numFmtId="0" fontId="29" fillId="0" borderId="0"/>
    <xf numFmtId="0" fontId="0" fillId="0" borderId="0">
      <alignment vertical="center"/>
    </xf>
    <xf numFmtId="0" fontId="0" fillId="0" borderId="0">
      <alignment vertical="center"/>
    </xf>
    <xf numFmtId="0" fontId="0" fillId="0" borderId="0">
      <alignment vertical="center"/>
    </xf>
  </cellStyleXfs>
  <cellXfs count="248">
    <xf numFmtId="0" fontId="0" fillId="0" borderId="0" xfId="0"/>
    <xf numFmtId="0" fontId="1" fillId="0" borderId="0" xfId="0" applyFont="1" applyFill="1" applyBorder="1" applyAlignment="1"/>
    <xf numFmtId="0" fontId="0" fillId="0" borderId="0" xfId="0" applyFill="1" applyBorder="1" applyAlignment="1"/>
    <xf numFmtId="0" fontId="0" fillId="0" borderId="0" xfId="0" applyFill="1" applyBorder="1" applyAlignment="1">
      <alignment horizontal="center"/>
    </xf>
    <xf numFmtId="0" fontId="0" fillId="0" borderId="0" xfId="0" applyFill="1" applyBorder="1" applyAlignment="1">
      <alignment vertical="center"/>
    </xf>
    <xf numFmtId="0" fontId="2" fillId="0" borderId="0" xfId="0" applyFont="1" applyFill="1" applyBorder="1" applyAlignment="1">
      <alignment horizontal="center"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right"/>
    </xf>
    <xf numFmtId="0" fontId="3"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right" vertical="center" wrapText="1"/>
    </xf>
    <xf numFmtId="0" fontId="3" fillId="0" borderId="1" xfId="0" applyFont="1" applyFill="1" applyBorder="1" applyAlignment="1">
      <alignment horizontal="left" vertical="center" wrapText="1"/>
    </xf>
    <xf numFmtId="0" fontId="4" fillId="0" borderId="0" xfId="0" applyFont="1" applyFill="1" applyBorder="1" applyAlignment="1">
      <alignment horizontal="left" vertical="center" wrapText="1"/>
    </xf>
    <xf numFmtId="0" fontId="5" fillId="0" borderId="0" xfId="0" applyFont="1" applyFill="1" applyBorder="1" applyAlignment="1"/>
    <xf numFmtId="0" fontId="6" fillId="0" borderId="0"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vertical="center"/>
    </xf>
    <xf numFmtId="0" fontId="4" fillId="0" borderId="0" xfId="0" applyNumberFormat="1" applyFont="1" applyFill="1" applyBorder="1" applyAlignment="1" applyProtection="1">
      <alignment horizontal="right" vertical="center"/>
    </xf>
    <xf numFmtId="0" fontId="7" fillId="0" borderId="1"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vertical="center"/>
    </xf>
    <xf numFmtId="176" fontId="8" fillId="0" borderId="1" xfId="0" applyNumberFormat="1" applyFont="1" applyFill="1" applyBorder="1" applyAlignment="1" applyProtection="1">
      <alignment horizontal="right" vertical="center"/>
    </xf>
    <xf numFmtId="176" fontId="9" fillId="0" borderId="1" xfId="53" applyNumberFormat="1" applyFont="1" applyFill="1" applyBorder="1" applyAlignment="1" applyProtection="1">
      <alignment horizontal="right" vertical="center"/>
    </xf>
    <xf numFmtId="177" fontId="5" fillId="0" borderId="0" xfId="0" applyNumberFormat="1" applyFont="1" applyFill="1" applyBorder="1" applyAlignment="1"/>
    <xf numFmtId="0" fontId="7" fillId="0" borderId="1" xfId="0" applyNumberFormat="1" applyFont="1" applyFill="1" applyBorder="1" applyAlignment="1" applyProtection="1">
      <alignment vertical="center"/>
    </xf>
    <xf numFmtId="176" fontId="7" fillId="0" borderId="1" xfId="0" applyNumberFormat="1" applyFont="1" applyFill="1" applyBorder="1" applyAlignment="1" applyProtection="1">
      <alignment horizontal="right" vertical="center"/>
    </xf>
    <xf numFmtId="176" fontId="10" fillId="0" borderId="1" xfId="54" applyNumberFormat="1" applyFont="1" applyFill="1" applyBorder="1" applyAlignment="1" applyProtection="1">
      <alignment horizontal="right" vertical="center"/>
    </xf>
    <xf numFmtId="176" fontId="10" fillId="0" borderId="1" xfId="53" applyNumberFormat="1" applyFont="1" applyFill="1" applyBorder="1" applyAlignment="1" applyProtection="1">
      <alignment horizontal="right" vertical="center"/>
    </xf>
    <xf numFmtId="176" fontId="7" fillId="0" borderId="1" xfId="0" applyNumberFormat="1" applyFont="1" applyFill="1" applyBorder="1" applyAlignment="1">
      <alignment vertical="center"/>
    </xf>
    <xf numFmtId="0" fontId="11" fillId="2" borderId="0" xfId="0" applyFont="1" applyFill="1" applyBorder="1" applyAlignment="1"/>
    <xf numFmtId="0" fontId="7" fillId="2" borderId="0" xfId="0" applyFont="1" applyFill="1" applyBorder="1" applyAlignment="1"/>
    <xf numFmtId="0" fontId="6" fillId="2" borderId="0" xfId="0" applyNumberFormat="1" applyFont="1" applyFill="1" applyBorder="1" applyAlignment="1" applyProtection="1">
      <alignment horizontal="center" vertical="center"/>
    </xf>
    <xf numFmtId="0" fontId="12" fillId="2" borderId="0" xfId="0" applyNumberFormat="1" applyFont="1" applyFill="1" applyBorder="1" applyAlignment="1" applyProtection="1">
      <alignment horizontal="center" vertical="center"/>
    </xf>
    <xf numFmtId="0" fontId="7" fillId="2" borderId="0" xfId="0" applyNumberFormat="1" applyFont="1" applyFill="1" applyBorder="1" applyAlignment="1" applyProtection="1">
      <alignment horizontal="center" vertical="center"/>
    </xf>
    <xf numFmtId="0" fontId="7" fillId="2" borderId="1" xfId="0" applyNumberFormat="1" applyFont="1" applyFill="1" applyBorder="1" applyAlignment="1" applyProtection="1">
      <alignment horizontal="center" vertical="center"/>
    </xf>
    <xf numFmtId="0" fontId="8" fillId="2" borderId="1" xfId="0" applyNumberFormat="1" applyFont="1" applyFill="1" applyBorder="1" applyAlignment="1" applyProtection="1">
      <alignment vertical="center"/>
    </xf>
    <xf numFmtId="178" fontId="8" fillId="2" borderId="1" xfId="0" applyNumberFormat="1" applyFont="1" applyFill="1" applyBorder="1" applyAlignment="1" applyProtection="1">
      <alignment horizontal="right" vertical="center"/>
    </xf>
    <xf numFmtId="3" fontId="8" fillId="2" borderId="1" xfId="0" applyNumberFormat="1" applyFont="1" applyFill="1" applyBorder="1" applyAlignment="1" applyProtection="1">
      <alignment horizontal="left" vertical="center"/>
    </xf>
    <xf numFmtId="0" fontId="7" fillId="2" borderId="1" xfId="0" applyNumberFormat="1" applyFont="1" applyFill="1" applyBorder="1" applyAlignment="1" applyProtection="1">
      <alignment vertical="center"/>
    </xf>
    <xf numFmtId="178" fontId="7" fillId="2" borderId="1" xfId="0" applyNumberFormat="1" applyFont="1" applyFill="1" applyBorder="1" applyAlignment="1" applyProtection="1">
      <alignment horizontal="right" vertical="center"/>
    </xf>
    <xf numFmtId="3" fontId="7" fillId="2" borderId="1" xfId="0" applyNumberFormat="1" applyFont="1" applyFill="1" applyBorder="1" applyAlignment="1" applyProtection="1">
      <alignment horizontal="left" vertical="center"/>
    </xf>
    <xf numFmtId="179" fontId="7" fillId="2" borderId="1" xfId="0" applyNumberFormat="1" applyFont="1" applyFill="1" applyBorder="1" applyAlignment="1" applyProtection="1">
      <alignment horizontal="right" vertical="center"/>
    </xf>
    <xf numFmtId="0" fontId="11" fillId="2" borderId="1" xfId="0" applyFont="1" applyFill="1" applyBorder="1" applyAlignment="1">
      <alignment vertical="center"/>
    </xf>
    <xf numFmtId="0" fontId="7" fillId="2" borderId="1" xfId="0" applyFont="1" applyFill="1" applyBorder="1" applyAlignment="1">
      <alignment vertical="center"/>
    </xf>
    <xf numFmtId="178" fontId="8" fillId="2" borderId="1" xfId="0" applyNumberFormat="1" applyFont="1" applyFill="1" applyBorder="1" applyAlignment="1">
      <alignment horizontal="right" vertical="center"/>
    </xf>
    <xf numFmtId="178" fontId="7" fillId="2" borderId="1" xfId="0" applyNumberFormat="1" applyFont="1" applyFill="1" applyBorder="1" applyAlignment="1">
      <alignment horizontal="right" vertical="center"/>
    </xf>
    <xf numFmtId="0" fontId="7" fillId="2" borderId="1" xfId="0" applyNumberFormat="1" applyFont="1" applyFill="1" applyBorder="1" applyAlignment="1" applyProtection="1">
      <alignment horizontal="left" vertical="center"/>
    </xf>
    <xf numFmtId="0" fontId="8" fillId="2" borderId="1" xfId="0" applyFont="1" applyFill="1" applyBorder="1" applyAlignment="1">
      <alignment vertical="center"/>
    </xf>
    <xf numFmtId="0" fontId="8" fillId="2" borderId="1" xfId="0" applyNumberFormat="1" applyFont="1" applyFill="1" applyBorder="1" applyAlignment="1" applyProtection="1">
      <alignment horizontal="center" vertical="center"/>
    </xf>
    <xf numFmtId="0" fontId="11" fillId="0" borderId="0" xfId="0" applyFont="1" applyFill="1" applyBorder="1" applyAlignment="1"/>
    <xf numFmtId="0" fontId="13" fillId="0" borderId="0" xfId="0" applyFont="1" applyFill="1" applyBorder="1" applyAlignment="1">
      <alignment vertical="center"/>
    </xf>
    <xf numFmtId="0" fontId="11" fillId="0" borderId="0" xfId="0" applyFont="1" applyFill="1" applyBorder="1" applyAlignment="1">
      <alignment horizontal="right"/>
    </xf>
    <xf numFmtId="0" fontId="6" fillId="0" borderId="0" xfId="0" applyFont="1" applyFill="1" applyBorder="1" applyAlignment="1">
      <alignment horizontal="center"/>
    </xf>
    <xf numFmtId="0" fontId="4" fillId="0" borderId="0" xfId="0" applyFont="1" applyFill="1" applyBorder="1" applyAlignment="1">
      <alignment horizontal="right" vertical="center"/>
    </xf>
    <xf numFmtId="0" fontId="7"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8" fillId="0" borderId="1" xfId="0" applyFont="1" applyFill="1" applyBorder="1" applyAlignment="1">
      <alignment horizontal="left" vertical="center" wrapText="1"/>
    </xf>
    <xf numFmtId="178" fontId="8" fillId="0" borderId="1" xfId="0" applyNumberFormat="1" applyFont="1" applyFill="1" applyBorder="1" applyAlignment="1">
      <alignment horizontal="right" vertical="center" wrapText="1"/>
    </xf>
    <xf numFmtId="3" fontId="7" fillId="0" borderId="1" xfId="0" applyNumberFormat="1" applyFont="1" applyFill="1" applyBorder="1" applyAlignment="1" applyProtection="1">
      <alignment vertical="center"/>
    </xf>
    <xf numFmtId="178" fontId="7" fillId="0" borderId="1" xfId="0" applyNumberFormat="1" applyFont="1" applyFill="1" applyBorder="1" applyAlignment="1">
      <alignment vertical="center"/>
    </xf>
    <xf numFmtId="3" fontId="8" fillId="0" borderId="1" xfId="0" applyNumberFormat="1" applyFont="1" applyFill="1" applyBorder="1" applyAlignment="1" applyProtection="1">
      <alignment vertical="center" wrapText="1"/>
    </xf>
    <xf numFmtId="178" fontId="8" fillId="0" borderId="1" xfId="0" applyNumberFormat="1" applyFont="1" applyFill="1" applyBorder="1" applyAlignment="1">
      <alignment vertical="center"/>
    </xf>
    <xf numFmtId="3" fontId="7" fillId="0" borderId="1" xfId="0" applyNumberFormat="1" applyFont="1" applyFill="1" applyBorder="1" applyAlignment="1" applyProtection="1">
      <alignment vertical="center" wrapText="1"/>
    </xf>
    <xf numFmtId="0" fontId="0" fillId="0" borderId="0" xfId="0" applyFont="1" applyFill="1" applyBorder="1" applyAlignment="1"/>
    <xf numFmtId="0" fontId="15" fillId="0" borderId="0" xfId="0" applyFont="1" applyFill="1" applyBorder="1" applyAlignment="1"/>
    <xf numFmtId="0" fontId="7" fillId="0" borderId="1" xfId="0" applyFont="1" applyFill="1" applyBorder="1" applyAlignment="1">
      <alignment vertical="center"/>
    </xf>
    <xf numFmtId="178" fontId="16" fillId="0" borderId="1" xfId="0" applyNumberFormat="1" applyFont="1" applyFill="1" applyBorder="1" applyAlignment="1">
      <alignment vertical="center"/>
    </xf>
    <xf numFmtId="0" fontId="11" fillId="0" borderId="1" xfId="0" applyFont="1" applyFill="1" applyBorder="1" applyAlignment="1"/>
    <xf numFmtId="3" fontId="8" fillId="0" borderId="1" xfId="0" applyNumberFormat="1" applyFont="1" applyFill="1" applyBorder="1" applyAlignment="1" applyProtection="1">
      <alignment vertical="center"/>
    </xf>
    <xf numFmtId="178" fontId="8" fillId="0" borderId="3" xfId="0" applyNumberFormat="1" applyFont="1" applyFill="1" applyBorder="1" applyAlignment="1">
      <alignment vertical="center"/>
    </xf>
    <xf numFmtId="178" fontId="17" fillId="0" borderId="1" xfId="0" applyNumberFormat="1" applyFont="1" applyFill="1" applyBorder="1" applyAlignment="1">
      <alignment vertical="center"/>
    </xf>
    <xf numFmtId="0" fontId="18" fillId="0" borderId="1" xfId="0" applyFont="1" applyFill="1" applyBorder="1" applyAlignment="1">
      <alignment vertical="center"/>
    </xf>
    <xf numFmtId="178" fontId="19" fillId="0" borderId="1" xfId="0" applyNumberFormat="1" applyFont="1" applyFill="1" applyBorder="1" applyAlignment="1">
      <alignment vertical="center"/>
    </xf>
    <xf numFmtId="3" fontId="18" fillId="0" borderId="1" xfId="0" applyNumberFormat="1" applyFont="1" applyFill="1" applyBorder="1" applyAlignment="1" applyProtection="1">
      <alignment vertical="center" wrapText="1"/>
    </xf>
    <xf numFmtId="0" fontId="8" fillId="0" borderId="1" xfId="0" applyFont="1" applyFill="1" applyBorder="1" applyAlignment="1">
      <alignment vertical="center"/>
    </xf>
    <xf numFmtId="0" fontId="20" fillId="0" borderId="1" xfId="0" applyFont="1" applyFill="1" applyBorder="1" applyAlignment="1">
      <alignment vertical="center"/>
    </xf>
    <xf numFmtId="178" fontId="7" fillId="2" borderId="1" xfId="0" applyNumberFormat="1" applyFont="1" applyFill="1" applyBorder="1" applyAlignment="1">
      <alignment vertical="center"/>
    </xf>
    <xf numFmtId="178" fontId="21" fillId="0" borderId="1" xfId="0" applyNumberFormat="1" applyFont="1" applyFill="1" applyBorder="1" applyAlignment="1">
      <alignment vertical="center"/>
    </xf>
    <xf numFmtId="0" fontId="8" fillId="0" borderId="1" xfId="0" applyFont="1" applyFill="1" applyBorder="1" applyAlignment="1">
      <alignment horizontal="center" vertical="center" wrapText="1"/>
    </xf>
    <xf numFmtId="178" fontId="8" fillId="0" borderId="1" xfId="0" applyNumberFormat="1" applyFont="1" applyFill="1" applyBorder="1" applyAlignment="1">
      <alignment vertical="center" wrapText="1"/>
    </xf>
    <xf numFmtId="178" fontId="8" fillId="0" borderId="4" xfId="0" applyNumberFormat="1" applyFont="1" applyFill="1" applyBorder="1" applyAlignment="1">
      <alignment vertical="center" wrapText="1"/>
    </xf>
    <xf numFmtId="0" fontId="22" fillId="0" borderId="0" xfId="0" applyFont="1" applyFill="1" applyBorder="1" applyAlignment="1" applyProtection="1">
      <protection locked="0"/>
    </xf>
    <xf numFmtId="0" fontId="22" fillId="0" borderId="0" xfId="0" applyFont="1" applyFill="1" applyBorder="1" applyAlignment="1"/>
    <xf numFmtId="0" fontId="10" fillId="0" borderId="0" xfId="0" applyFont="1" applyFill="1" applyBorder="1" applyAlignment="1" applyProtection="1">
      <protection locked="0"/>
    </xf>
    <xf numFmtId="0" fontId="23" fillId="0" borderId="0" xfId="0" applyFont="1" applyFill="1" applyBorder="1" applyAlignment="1" applyProtection="1">
      <alignment horizontal="center" vertical="center"/>
    </xf>
    <xf numFmtId="0" fontId="22" fillId="0" borderId="0" xfId="0" applyFont="1" applyFill="1" applyBorder="1" applyAlignment="1" applyProtection="1">
      <alignment vertical="center"/>
      <protection locked="0"/>
    </xf>
    <xf numFmtId="0" fontId="24" fillId="0" borderId="0" xfId="0" applyFont="1" applyFill="1" applyBorder="1" applyAlignment="1" applyProtection="1">
      <alignment horizontal="right" vertical="center"/>
      <protection locked="0"/>
    </xf>
    <xf numFmtId="0" fontId="10" fillId="0" borderId="1" xfId="0" applyFont="1" applyFill="1" applyBorder="1" applyAlignment="1" applyProtection="1">
      <alignment horizontal="center" vertical="center" wrapText="1"/>
      <protection locked="0"/>
    </xf>
    <xf numFmtId="0" fontId="25" fillId="0" borderId="1" xfId="0" applyFont="1" applyFill="1" applyBorder="1" applyAlignment="1" applyProtection="1">
      <alignment horizontal="center" vertical="center" wrapText="1"/>
      <protection locked="0"/>
    </xf>
    <xf numFmtId="0" fontId="26" fillId="0" borderId="1" xfId="0" applyFont="1" applyFill="1" applyBorder="1" applyAlignment="1">
      <alignment vertical="center" wrapText="1"/>
    </xf>
    <xf numFmtId="178" fontId="9" fillId="0" borderId="1" xfId="0" applyNumberFormat="1" applyFont="1" applyFill="1" applyBorder="1" applyAlignment="1">
      <alignment horizontal="right" vertical="center" wrapText="1"/>
    </xf>
    <xf numFmtId="0" fontId="26" fillId="0" borderId="1" xfId="0" applyFont="1" applyFill="1" applyBorder="1" applyAlignment="1">
      <alignment vertical="center"/>
    </xf>
    <xf numFmtId="0" fontId="9" fillId="0" borderId="1" xfId="0" applyFont="1" applyFill="1" applyBorder="1" applyAlignment="1">
      <alignment vertical="center" wrapText="1"/>
    </xf>
    <xf numFmtId="0" fontId="10" fillId="0" borderId="1" xfId="0" applyFont="1" applyFill="1" applyBorder="1" applyAlignment="1">
      <alignment vertical="center" wrapText="1"/>
    </xf>
    <xf numFmtId="178" fontId="10" fillId="0" borderId="1" xfId="0" applyNumberFormat="1" applyFont="1" applyFill="1" applyBorder="1" applyAlignment="1">
      <alignment vertical="center"/>
    </xf>
    <xf numFmtId="178" fontId="10" fillId="0" borderId="1" xfId="0" applyNumberFormat="1" applyFont="1" applyFill="1" applyBorder="1" applyAlignment="1">
      <alignment horizontal="right" vertical="center" wrapText="1"/>
    </xf>
    <xf numFmtId="178" fontId="10" fillId="0" borderId="1" xfId="0" applyNumberFormat="1" applyFont="1" applyFill="1" applyBorder="1" applyAlignment="1">
      <alignment vertical="center" wrapText="1"/>
    </xf>
    <xf numFmtId="0" fontId="10" fillId="0" borderId="1" xfId="52" applyFont="1" applyFill="1" applyBorder="1" applyAlignment="1">
      <alignment vertical="center" wrapText="1"/>
    </xf>
    <xf numFmtId="178" fontId="7" fillId="0" borderId="1" xfId="0" applyNumberFormat="1" applyFont="1" applyFill="1" applyBorder="1" applyAlignment="1">
      <alignment horizontal="right" vertical="center" wrapText="1"/>
    </xf>
    <xf numFmtId="0" fontId="10" fillId="0" borderId="1" xfId="0" applyFont="1" applyFill="1" applyBorder="1" applyAlignment="1">
      <alignment horizontal="left" vertical="center" wrapText="1"/>
    </xf>
    <xf numFmtId="0" fontId="10" fillId="2" borderId="1" xfId="52" applyFont="1" applyFill="1" applyBorder="1" applyAlignment="1">
      <alignment vertical="center" wrapText="1"/>
    </xf>
    <xf numFmtId="0" fontId="10" fillId="2" borderId="1" xfId="52" applyFont="1" applyFill="1" applyBorder="1" applyAlignment="1">
      <alignment vertical="center"/>
    </xf>
    <xf numFmtId="0" fontId="10" fillId="0" borderId="1" xfId="0" applyFont="1" applyFill="1" applyBorder="1" applyAlignment="1">
      <alignment vertical="center"/>
    </xf>
    <xf numFmtId="176" fontId="10" fillId="0" borderId="1" xfId="0" applyNumberFormat="1" applyFont="1" applyFill="1" applyBorder="1" applyAlignment="1">
      <alignment vertical="center"/>
    </xf>
    <xf numFmtId="176" fontId="22" fillId="0" borderId="1" xfId="0" applyNumberFormat="1" applyFont="1" applyFill="1" applyBorder="1" applyAlignment="1">
      <alignment vertical="center"/>
    </xf>
    <xf numFmtId="0" fontId="9" fillId="0" borderId="1" xfId="0" applyFont="1" applyFill="1" applyBorder="1" applyAlignment="1">
      <alignment horizontal="left" vertical="center" wrapText="1"/>
    </xf>
    <xf numFmtId="0" fontId="10" fillId="0" borderId="1" xfId="0" applyFont="1" applyFill="1" applyBorder="1" applyAlignment="1"/>
    <xf numFmtId="0" fontId="22" fillId="0" borderId="1" xfId="0" applyFont="1" applyFill="1" applyBorder="1" applyAlignment="1">
      <alignment vertical="center"/>
    </xf>
    <xf numFmtId="178" fontId="10" fillId="2" borderId="1" xfId="0" applyNumberFormat="1" applyFont="1" applyFill="1" applyBorder="1" applyAlignment="1">
      <alignment horizontal="right" vertical="center" wrapText="1"/>
    </xf>
    <xf numFmtId="0" fontId="27" fillId="0" borderId="1" xfId="0" applyFont="1" applyFill="1" applyBorder="1" applyAlignment="1">
      <alignment horizontal="left" vertical="center" wrapText="1"/>
    </xf>
    <xf numFmtId="0" fontId="9" fillId="0" borderId="1" xfId="0" applyFont="1" applyFill="1" applyBorder="1" applyAlignment="1"/>
    <xf numFmtId="0" fontId="26" fillId="0" borderId="1" xfId="0" applyFont="1" applyFill="1" applyBorder="1" applyAlignment="1">
      <alignment horizontal="left" vertical="center" wrapText="1"/>
    </xf>
    <xf numFmtId="0" fontId="9" fillId="0" borderId="1" xfId="0" applyFont="1" applyFill="1" applyBorder="1" applyAlignment="1">
      <alignment vertical="center"/>
    </xf>
    <xf numFmtId="0" fontId="7" fillId="0" borderId="1" xfId="0" applyFont="1" applyFill="1" applyBorder="1" applyAlignment="1"/>
    <xf numFmtId="0" fontId="27" fillId="0" borderId="1" xfId="0" applyFont="1" applyFill="1" applyBorder="1" applyAlignment="1">
      <alignment vertical="center" wrapText="1"/>
    </xf>
    <xf numFmtId="178" fontId="9" fillId="0" borderId="1" xfId="0" applyNumberFormat="1" applyFont="1" applyFill="1" applyBorder="1" applyAlignment="1">
      <alignment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0" xfId="0" applyFont="1" applyFill="1" applyBorder="1" applyAlignment="1">
      <alignment horizontal="center" vertical="center"/>
    </xf>
    <xf numFmtId="0" fontId="29" fillId="0" borderId="0" xfId="0" applyFont="1" applyFill="1" applyBorder="1" applyAlignment="1">
      <alignment horizontal="right"/>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0" fillId="0" borderId="1" xfId="0" applyFill="1" applyBorder="1" applyAlignment="1">
      <alignment horizontal="left" vertical="center"/>
    </xf>
    <xf numFmtId="0" fontId="0" fillId="0" borderId="1" xfId="0" applyFill="1" applyBorder="1" applyAlignment="1">
      <alignment horizontal="center" vertical="center"/>
    </xf>
    <xf numFmtId="0" fontId="30" fillId="0" borderId="0" xfId="0" applyFont="1" applyFill="1" applyBorder="1" applyAlignment="1" applyProtection="1">
      <protection locked="0"/>
    </xf>
    <xf numFmtId="0" fontId="30" fillId="0" borderId="0" xfId="0" applyFont="1" applyFill="1" applyBorder="1" applyAlignment="1"/>
    <xf numFmtId="0" fontId="31" fillId="0" borderId="0" xfId="0" applyFont="1" applyFill="1" applyBorder="1" applyAlignment="1" applyProtection="1">
      <alignment horizontal="center" vertical="center"/>
    </xf>
    <xf numFmtId="0" fontId="32" fillId="0" borderId="1" xfId="0" applyFont="1" applyFill="1" applyBorder="1" applyAlignment="1" applyProtection="1">
      <alignment horizontal="center" vertical="center" wrapText="1"/>
      <protection locked="0"/>
    </xf>
    <xf numFmtId="0" fontId="33" fillId="0" borderId="1" xfId="0" applyFont="1" applyFill="1" applyBorder="1" applyAlignment="1">
      <alignment vertical="center" wrapText="1"/>
    </xf>
    <xf numFmtId="178" fontId="34" fillId="0" borderId="1" xfId="0" applyNumberFormat="1" applyFont="1" applyFill="1" applyBorder="1" applyAlignment="1">
      <alignment horizontal="right" vertical="center" wrapText="1"/>
    </xf>
    <xf numFmtId="0" fontId="35" fillId="0" borderId="1" xfId="0" applyFont="1" applyFill="1" applyBorder="1" applyAlignment="1">
      <alignment vertical="center" wrapText="1"/>
    </xf>
    <xf numFmtId="178" fontId="35" fillId="0" borderId="1" xfId="0" applyNumberFormat="1" applyFont="1" applyFill="1" applyBorder="1" applyAlignment="1">
      <alignment horizontal="right" vertical="center" wrapText="1"/>
    </xf>
    <xf numFmtId="178" fontId="36" fillId="0" borderId="1" xfId="0" applyNumberFormat="1" applyFont="1" applyFill="1" applyBorder="1" applyAlignment="1">
      <alignment horizontal="right" vertical="center" wrapText="1"/>
    </xf>
    <xf numFmtId="0" fontId="36" fillId="0" borderId="1" xfId="52" applyFont="1" applyFill="1" applyBorder="1" applyAlignment="1">
      <alignment vertical="center" wrapText="1"/>
    </xf>
    <xf numFmtId="0" fontId="36" fillId="2" borderId="1" xfId="52" applyFont="1" applyFill="1" applyBorder="1" applyAlignment="1">
      <alignment vertical="center" wrapText="1"/>
    </xf>
    <xf numFmtId="0" fontId="36" fillId="2" borderId="1" xfId="52" applyFont="1" applyFill="1" applyBorder="1" applyAlignment="1">
      <alignment vertical="center"/>
    </xf>
    <xf numFmtId="0" fontId="36" fillId="3" borderId="1" xfId="52" applyFont="1" applyFill="1" applyBorder="1" applyAlignment="1">
      <alignment vertical="center" wrapText="1"/>
    </xf>
    <xf numFmtId="0" fontId="37" fillId="0" borderId="0" xfId="0" applyFont="1" applyFill="1" applyBorder="1" applyAlignment="1" applyProtection="1">
      <alignment vertical="center"/>
      <protection locked="0"/>
    </xf>
    <xf numFmtId="0" fontId="37" fillId="0" borderId="0" xfId="0" applyFont="1" applyFill="1" applyBorder="1" applyAlignment="1" applyProtection="1">
      <protection locked="0"/>
    </xf>
    <xf numFmtId="0" fontId="37" fillId="0" borderId="0" xfId="0" applyFont="1" applyFill="1" applyBorder="1" applyAlignment="1" applyProtection="1">
      <alignment horizontal="right" vertical="center"/>
      <protection locked="0"/>
    </xf>
    <xf numFmtId="179" fontId="37" fillId="0" borderId="0" xfId="0" applyNumberFormat="1" applyFont="1" applyFill="1" applyBorder="1" applyAlignment="1" applyProtection="1">
      <protection locked="0"/>
    </xf>
    <xf numFmtId="0" fontId="38" fillId="0" borderId="0" xfId="0" applyFont="1" applyFill="1" applyBorder="1" applyAlignment="1" applyProtection="1">
      <alignment vertical="center"/>
      <protection locked="0"/>
    </xf>
    <xf numFmtId="0" fontId="38" fillId="0" borderId="0" xfId="0" applyFont="1" applyFill="1" applyBorder="1" applyAlignment="1" applyProtection="1">
      <alignment horizontal="center" vertical="center"/>
      <protection locked="0"/>
    </xf>
    <xf numFmtId="0" fontId="39" fillId="0" borderId="0" xfId="0" applyNumberFormat="1" applyFont="1" applyFill="1" applyBorder="1" applyAlignment="1" applyProtection="1">
      <alignment horizontal="center" vertical="center"/>
      <protection locked="0"/>
    </xf>
    <xf numFmtId="0" fontId="37" fillId="0" borderId="0" xfId="0" applyNumberFormat="1" applyFont="1" applyFill="1" applyBorder="1" applyAlignment="1" applyProtection="1">
      <alignment horizontal="center" vertical="center"/>
      <protection locked="0"/>
    </xf>
    <xf numFmtId="0" fontId="37" fillId="0" borderId="0" xfId="0" applyNumberFormat="1" applyFont="1" applyFill="1" applyBorder="1" applyAlignment="1" applyProtection="1">
      <alignment vertical="center"/>
      <protection locked="0"/>
    </xf>
    <xf numFmtId="0" fontId="40" fillId="0" borderId="0" xfId="0" applyNumberFormat="1" applyFont="1" applyFill="1" applyBorder="1" applyAlignment="1" applyProtection="1">
      <alignment vertical="center"/>
      <protection locked="0"/>
    </xf>
    <xf numFmtId="0" fontId="41" fillId="0" borderId="0" xfId="0" applyFont="1" applyFill="1" applyBorder="1" applyAlignment="1"/>
    <xf numFmtId="0" fontId="24" fillId="0" borderId="0" xfId="0" applyFont="1" applyFill="1" applyBorder="1" applyAlignment="1" applyProtection="1">
      <alignment horizontal="left" vertical="center"/>
      <protection locked="0"/>
    </xf>
    <xf numFmtId="0" fontId="42" fillId="0" borderId="0" xfId="0" applyFont="1" applyFill="1" applyBorder="1" applyAlignment="1" applyProtection="1">
      <alignment horizontal="center" vertical="center"/>
      <protection locked="0"/>
    </xf>
    <xf numFmtId="0" fontId="43" fillId="0" borderId="0" xfId="0" applyFont="1" applyFill="1" applyBorder="1" applyAlignment="1" applyProtection="1">
      <alignment horizontal="center" vertical="center"/>
      <protection locked="0"/>
    </xf>
    <xf numFmtId="0" fontId="44" fillId="0" borderId="0" xfId="0" applyFont="1" applyFill="1" applyBorder="1" applyAlignment="1" applyProtection="1">
      <alignment horizontal="center" vertical="center"/>
      <protection locked="0"/>
    </xf>
    <xf numFmtId="0" fontId="45" fillId="0" borderId="0" xfId="0" applyFont="1" applyFill="1" applyBorder="1" applyAlignment="1" applyProtection="1">
      <alignment vertical="center"/>
      <protection locked="0"/>
    </xf>
    <xf numFmtId="0" fontId="45" fillId="0" borderId="1" xfId="0" applyFont="1" applyFill="1" applyBorder="1" applyAlignment="1" applyProtection="1">
      <alignment horizontal="center" vertical="center"/>
      <protection locked="0"/>
    </xf>
    <xf numFmtId="0" fontId="46" fillId="0" borderId="1" xfId="0" applyFont="1" applyFill="1" applyBorder="1" applyAlignment="1" applyProtection="1">
      <alignment horizontal="center" vertical="center"/>
      <protection locked="0"/>
    </xf>
    <xf numFmtId="0" fontId="46" fillId="0" borderId="1" xfId="0"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6" fillId="0" borderId="1"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vertical="center"/>
      <protection locked="0"/>
    </xf>
    <xf numFmtId="0" fontId="46" fillId="4" borderId="1" xfId="0" applyFont="1" applyFill="1" applyBorder="1" applyAlignment="1" applyProtection="1">
      <alignment vertical="center" wrapText="1"/>
      <protection locked="0"/>
    </xf>
    <xf numFmtId="176" fontId="46" fillId="4" borderId="1" xfId="0" applyNumberFormat="1" applyFont="1" applyFill="1" applyBorder="1" applyAlignment="1" applyProtection="1">
      <alignment horizontal="center" vertical="center"/>
    </xf>
    <xf numFmtId="179" fontId="46" fillId="4" borderId="1" xfId="0" applyNumberFormat="1" applyFont="1" applyFill="1" applyBorder="1" applyAlignment="1" applyProtection="1">
      <alignment horizontal="right" vertical="center"/>
    </xf>
    <xf numFmtId="0" fontId="37" fillId="0" borderId="1" xfId="0" applyFont="1" applyFill="1" applyBorder="1" applyAlignment="1" applyProtection="1">
      <alignment vertical="center"/>
      <protection locked="0"/>
    </xf>
    <xf numFmtId="0" fontId="45" fillId="0" borderId="1" xfId="0" applyFont="1" applyFill="1" applyBorder="1" applyAlignment="1" applyProtection="1">
      <alignment vertical="center" wrapText="1"/>
      <protection locked="0"/>
    </xf>
    <xf numFmtId="0" fontId="45" fillId="0" borderId="1" xfId="0" applyFont="1" applyFill="1" applyBorder="1" applyAlignment="1" applyProtection="1">
      <alignment horizontal="center" vertical="center"/>
    </xf>
    <xf numFmtId="179" fontId="45" fillId="0" borderId="1" xfId="0" applyNumberFormat="1" applyFont="1" applyFill="1" applyBorder="1" applyAlignment="1" applyProtection="1">
      <alignment horizontal="right" vertical="center"/>
    </xf>
    <xf numFmtId="0" fontId="48" fillId="0" borderId="1" xfId="0"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0" fontId="49" fillId="0" borderId="0" xfId="0" applyFont="1" applyFill="1" applyBorder="1" applyAlignment="1" applyProtection="1">
      <alignment horizontal="center" vertical="center"/>
      <protection locked="0"/>
    </xf>
    <xf numFmtId="0" fontId="50" fillId="0" borderId="1" xfId="0" applyNumberFormat="1" applyFont="1" applyFill="1" applyBorder="1" applyAlignment="1" applyProtection="1">
      <alignment horizontal="center" vertical="center" wrapText="1"/>
      <protection locked="0"/>
    </xf>
    <xf numFmtId="0" fontId="26" fillId="0" borderId="1" xfId="0" applyNumberFormat="1" applyFont="1" applyFill="1" applyBorder="1" applyAlignment="1" applyProtection="1">
      <alignment horizontal="center" vertical="center" wrapText="1"/>
      <protection locked="0"/>
    </xf>
    <xf numFmtId="180" fontId="46" fillId="0" borderId="5" xfId="0" applyNumberFormat="1" applyFont="1" applyFill="1" applyBorder="1" applyAlignment="1" applyProtection="1">
      <alignment horizontal="center" vertical="center"/>
    </xf>
    <xf numFmtId="180" fontId="45" fillId="0" borderId="1" xfId="0" applyNumberFormat="1" applyFont="1" applyFill="1" applyBorder="1" applyAlignment="1" applyProtection="1">
      <alignment vertical="center" wrapText="1"/>
    </xf>
    <xf numFmtId="179" fontId="45" fillId="0" borderId="1" xfId="0" applyNumberFormat="1" applyFont="1" applyFill="1" applyBorder="1" applyAlignment="1" applyProtection="1">
      <alignment horizontal="right" vertical="center"/>
      <protection locked="0"/>
    </xf>
    <xf numFmtId="0" fontId="45" fillId="4" borderId="1" xfId="0" applyFont="1" applyFill="1" applyBorder="1" applyAlignment="1" applyProtection="1">
      <alignment horizontal="center" vertical="center"/>
    </xf>
    <xf numFmtId="176" fontId="45" fillId="4" borderId="1" xfId="0" applyNumberFormat="1" applyFont="1" applyFill="1" applyBorder="1" applyAlignment="1" applyProtection="1">
      <alignment horizontal="center" vertical="center"/>
    </xf>
    <xf numFmtId="179" fontId="46" fillId="5" borderId="1" xfId="0" applyNumberFormat="1" applyFont="1" applyFill="1" applyBorder="1" applyAlignment="1" applyProtection="1">
      <alignment horizontal="right" vertical="center"/>
    </xf>
    <xf numFmtId="180" fontId="46" fillId="0" borderId="1" xfId="0" applyNumberFormat="1" applyFont="1" applyFill="1" applyBorder="1" applyAlignment="1" applyProtection="1">
      <alignment horizontal="center" vertical="center"/>
    </xf>
    <xf numFmtId="0" fontId="45" fillId="0" borderId="0" xfId="0" applyFont="1" applyFill="1" applyBorder="1" applyAlignment="1" applyProtection="1">
      <protection locked="0"/>
    </xf>
    <xf numFmtId="0" fontId="45" fillId="4" borderId="1" xfId="0" applyNumberFormat="1" applyFont="1" applyFill="1" applyBorder="1" applyAlignment="1" applyProtection="1">
      <alignment horizontal="center" vertical="center"/>
    </xf>
    <xf numFmtId="0" fontId="45" fillId="0" borderId="1" xfId="0" applyFont="1" applyFill="1" applyBorder="1" applyAlignment="1">
      <alignment horizontal="center" vertical="center"/>
    </xf>
    <xf numFmtId="179" fontId="45" fillId="0" borderId="1" xfId="0" applyNumberFormat="1" applyFont="1" applyFill="1" applyBorder="1" applyAlignment="1">
      <alignment horizontal="right" vertical="center"/>
    </xf>
    <xf numFmtId="0" fontId="46" fillId="4" borderId="1" xfId="0" applyFont="1" applyFill="1" applyBorder="1" applyAlignment="1" applyProtection="1">
      <alignment horizontal="right" vertical="center"/>
    </xf>
    <xf numFmtId="0" fontId="24" fillId="0" borderId="1" xfId="0" applyFont="1" applyFill="1" applyBorder="1" applyAlignment="1" applyProtection="1">
      <alignment vertical="center"/>
      <protection locked="0"/>
    </xf>
    <xf numFmtId="180" fontId="46" fillId="0" borderId="1" xfId="0" applyNumberFormat="1" applyFont="1" applyFill="1" applyBorder="1" applyAlignment="1" applyProtection="1">
      <alignment horizontal="right" vertical="center"/>
    </xf>
    <xf numFmtId="0" fontId="46" fillId="4" borderId="1" xfId="0" applyFont="1" applyFill="1" applyBorder="1" applyAlignment="1" applyProtection="1">
      <alignment horizontal="left" vertical="center" wrapText="1"/>
      <protection locked="0"/>
    </xf>
    <xf numFmtId="0" fontId="45" fillId="4" borderId="1" xfId="0" applyFont="1" applyFill="1" applyBorder="1" applyAlignment="1" applyProtection="1">
      <alignment horizontal="center" vertical="center"/>
      <protection locked="0"/>
    </xf>
    <xf numFmtId="0" fontId="45" fillId="0" borderId="1" xfId="0" applyFont="1" applyFill="1" applyBorder="1" applyAlignment="1" applyProtection="1">
      <alignment horizontal="left" vertical="center" wrapText="1"/>
      <protection locked="0"/>
    </xf>
    <xf numFmtId="179" fontId="46" fillId="4" borderId="1" xfId="0" applyNumberFormat="1" applyFont="1" applyFill="1" applyBorder="1" applyAlignment="1" applyProtection="1">
      <alignment horizontal="center" vertical="center"/>
      <protection locked="0"/>
    </xf>
    <xf numFmtId="178" fontId="46" fillId="4" borderId="1" xfId="0" applyNumberFormat="1" applyFont="1" applyFill="1" applyBorder="1" applyAlignment="1" applyProtection="1">
      <alignment horizontal="center" vertical="center"/>
    </xf>
    <xf numFmtId="181" fontId="37" fillId="0" borderId="0" xfId="0" applyNumberFormat="1" applyFont="1" applyFill="1" applyBorder="1" applyAlignment="1" applyProtection="1">
      <alignment horizontal="center" vertical="center"/>
      <protection locked="0"/>
    </xf>
    <xf numFmtId="179" fontId="46" fillId="5" borderId="1" xfId="0" applyNumberFormat="1" applyFont="1" applyFill="1" applyBorder="1" applyAlignment="1" applyProtection="1">
      <alignment horizontal="right" vertical="center"/>
      <protection locked="0"/>
    </xf>
    <xf numFmtId="180" fontId="46" fillId="0" borderId="1" xfId="0" applyNumberFormat="1" applyFont="1" applyFill="1" applyBorder="1" applyAlignment="1" applyProtection="1">
      <alignment vertical="center" wrapText="1"/>
    </xf>
    <xf numFmtId="180" fontId="46" fillId="0" borderId="1" xfId="0" applyNumberFormat="1" applyFont="1" applyFill="1" applyBorder="1" applyAlignment="1" applyProtection="1">
      <alignment horizontal="center" vertical="center"/>
      <protection locked="0"/>
    </xf>
    <xf numFmtId="179" fontId="46" fillId="4" borderId="1" xfId="0" applyNumberFormat="1" applyFont="1" applyFill="1" applyBorder="1" applyAlignment="1" applyProtection="1">
      <alignment horizontal="right" vertical="center"/>
      <protection locked="0"/>
    </xf>
    <xf numFmtId="180" fontId="45" fillId="0" borderId="1" xfId="0" applyNumberFormat="1" applyFont="1" applyFill="1" applyBorder="1" applyAlignment="1" applyProtection="1">
      <alignment horizontal="center" vertical="center"/>
      <protection locked="0"/>
    </xf>
    <xf numFmtId="0" fontId="0" fillId="0" borderId="0" xfId="0" applyFont="1" applyFill="1" applyBorder="1" applyAlignment="1">
      <alignment vertical="center"/>
    </xf>
    <xf numFmtId="178" fontId="0" fillId="0" borderId="0" xfId="0" applyNumberFormat="1" applyFont="1" applyFill="1" applyBorder="1" applyAlignment="1">
      <alignment vertical="center"/>
    </xf>
    <xf numFmtId="179" fontId="0" fillId="0" borderId="0" xfId="0" applyNumberFormat="1" applyFont="1" applyFill="1" applyBorder="1" applyAlignment="1">
      <alignment vertical="center"/>
    </xf>
    <xf numFmtId="0" fontId="51" fillId="0" borderId="0" xfId="49" applyFont="1" applyAlignment="1">
      <alignment horizontal="center" vertical="center"/>
    </xf>
    <xf numFmtId="0" fontId="0" fillId="0" borderId="0" xfId="49" applyFont="1" applyAlignment="1">
      <alignment vertical="center"/>
    </xf>
    <xf numFmtId="14" fontId="0" fillId="0" borderId="0" xfId="50" applyNumberFormat="1" applyFont="1" applyAlignment="1" applyProtection="1">
      <alignment horizontal="center" vertical="center"/>
      <protection locked="0"/>
    </xf>
    <xf numFmtId="178" fontId="0" fillId="0" borderId="0" xfId="50" applyNumberFormat="1" applyFont="1" applyAlignment="1" applyProtection="1">
      <alignment vertical="center"/>
      <protection locked="0"/>
    </xf>
    <xf numFmtId="179" fontId="0" fillId="0" borderId="6" xfId="49" applyNumberFormat="1" applyFont="1" applyBorder="1" applyAlignment="1">
      <alignment horizontal="center" vertical="center"/>
    </xf>
    <xf numFmtId="0" fontId="52" fillId="0" borderId="7" xfId="51" applyFont="1" applyBorder="1" applyAlignment="1">
      <alignment horizontal="center" vertical="center"/>
    </xf>
    <xf numFmtId="178" fontId="52" fillId="0" borderId="1" xfId="50" applyNumberFormat="1" applyFont="1" applyBorder="1" applyAlignment="1" applyProtection="1">
      <alignment horizontal="center" vertical="center" wrapText="1"/>
      <protection locked="0"/>
    </xf>
    <xf numFmtId="0" fontId="52" fillId="0" borderId="1" xfId="50" applyFont="1" applyFill="1" applyBorder="1" applyAlignment="1" applyProtection="1">
      <alignment horizontal="center" vertical="center" wrapText="1"/>
      <protection locked="0"/>
    </xf>
    <xf numFmtId="0" fontId="52" fillId="0" borderId="8" xfId="50" applyFont="1" applyBorder="1" applyAlignment="1" applyProtection="1">
      <alignment horizontal="center" vertical="center"/>
      <protection locked="0"/>
    </xf>
    <xf numFmtId="0" fontId="52" fillId="0" borderId="9" xfId="50" applyFont="1" applyBorder="1" applyAlignment="1" applyProtection="1">
      <alignment horizontal="center" vertical="center"/>
      <protection locked="0"/>
    </xf>
    <xf numFmtId="0" fontId="52" fillId="0" borderId="5" xfId="51" applyFont="1" applyBorder="1" applyAlignment="1">
      <alignment horizontal="center" vertical="center"/>
    </xf>
    <xf numFmtId="0" fontId="52" fillId="0" borderId="1" xfId="50" applyFont="1" applyBorder="1" applyAlignment="1" applyProtection="1">
      <alignment horizontal="center" vertical="center"/>
      <protection locked="0"/>
    </xf>
    <xf numFmtId="1" fontId="52" fillId="6" borderId="1" xfId="49" applyNumberFormat="1" applyFont="1" applyFill="1" applyBorder="1" applyAlignment="1" applyProtection="1">
      <alignment vertical="center"/>
      <protection locked="0"/>
    </xf>
    <xf numFmtId="178" fontId="53" fillId="6" borderId="1" xfId="50" applyNumberFormat="1" applyFont="1" applyFill="1" applyBorder="1" applyAlignment="1" applyProtection="1">
      <alignment horizontal="center" vertical="center" wrapText="1"/>
      <protection locked="0"/>
    </xf>
    <xf numFmtId="10" fontId="53" fillId="6" borderId="1" xfId="50" applyNumberFormat="1" applyFont="1" applyFill="1" applyBorder="1" applyAlignment="1" applyProtection="1">
      <alignment horizontal="center" vertical="center"/>
      <protection locked="0"/>
    </xf>
    <xf numFmtId="176" fontId="0" fillId="0" borderId="0" xfId="0" applyNumberFormat="1" applyFont="1" applyFill="1" applyBorder="1" applyAlignment="1">
      <alignment vertical="center"/>
    </xf>
    <xf numFmtId="1" fontId="5" fillId="0" borderId="1" xfId="49" applyNumberFormat="1" applyFont="1" applyBorder="1" applyAlignment="1" applyProtection="1">
      <alignment vertical="center"/>
      <protection locked="0"/>
    </xf>
    <xf numFmtId="178" fontId="11" fillId="2" borderId="1" xfId="49" applyNumberFormat="1" applyFont="1" applyFill="1" applyBorder="1" applyAlignment="1">
      <alignment horizontal="center" vertical="center"/>
    </xf>
    <xf numFmtId="178" fontId="11" fillId="0" borderId="1" xfId="50" applyNumberFormat="1" applyFont="1" applyFill="1" applyBorder="1" applyAlignment="1" applyProtection="1">
      <alignment horizontal="center" vertical="center" wrapText="1"/>
      <protection locked="0"/>
    </xf>
    <xf numFmtId="10" fontId="11" fillId="0" borderId="1" xfId="50" applyNumberFormat="1" applyFont="1" applyFill="1" applyBorder="1" applyAlignment="1" applyProtection="1">
      <alignment horizontal="center" vertical="center"/>
      <protection locked="0"/>
    </xf>
    <xf numFmtId="0" fontId="5" fillId="0" borderId="1" xfId="51" applyFont="1" applyBorder="1" applyAlignment="1" applyProtection="1">
      <alignment vertical="center"/>
      <protection locked="0"/>
    </xf>
    <xf numFmtId="178" fontId="11" fillId="0" borderId="1" xfId="49" applyNumberFormat="1" applyFont="1" applyFill="1" applyBorder="1" applyAlignment="1">
      <alignment horizontal="center" vertical="center"/>
    </xf>
    <xf numFmtId="178" fontId="11" fillId="0" borderId="1" xfId="49" applyNumberFormat="1" applyFont="1" applyFill="1" applyBorder="1" applyAlignment="1">
      <alignment horizontal="center" vertical="center" wrapText="1"/>
    </xf>
    <xf numFmtId="0" fontId="5" fillId="0" borderId="10" xfId="51" applyFont="1" applyFill="1" applyBorder="1" applyAlignment="1" applyProtection="1">
      <alignment vertical="center"/>
      <protection locked="0"/>
    </xf>
    <xf numFmtId="0" fontId="52" fillId="6" borderId="1" xfId="51" applyFont="1" applyFill="1" applyBorder="1" applyAlignment="1" applyProtection="1">
      <alignment vertical="center"/>
      <protection locked="0"/>
    </xf>
    <xf numFmtId="178" fontId="53" fillId="6" borderId="1" xfId="51" applyNumberFormat="1" applyFont="1" applyFill="1" applyBorder="1" applyAlignment="1" applyProtection="1">
      <alignment horizontal="center" vertical="center"/>
      <protection locked="0"/>
    </xf>
    <xf numFmtId="0" fontId="5" fillId="0" borderId="1" xfId="50" applyFont="1" applyBorder="1" applyAlignment="1" applyProtection="1">
      <alignment vertical="center"/>
      <protection locked="0"/>
    </xf>
    <xf numFmtId="0" fontId="5" fillId="0" borderId="1" xfId="50" applyFont="1" applyBorder="1" applyAlignment="1" applyProtection="1">
      <alignment horizontal="left" vertical="center" shrinkToFit="1"/>
      <protection locked="0"/>
    </xf>
    <xf numFmtId="178" fontId="11" fillId="2" borderId="1" xfId="49" applyNumberFormat="1" applyFont="1" applyFill="1" applyBorder="1" applyAlignment="1">
      <alignment horizontal="center" vertical="center" wrapText="1"/>
    </xf>
    <xf numFmtId="178" fontId="53" fillId="6" borderId="1" xfId="49" applyNumberFormat="1" applyFont="1" applyFill="1" applyBorder="1" applyAlignment="1">
      <alignment horizontal="center" vertical="center"/>
    </xf>
    <xf numFmtId="1" fontId="52" fillId="0" borderId="1" xfId="49" applyNumberFormat="1" applyFont="1" applyFill="1" applyBorder="1" applyAlignment="1" applyProtection="1">
      <alignment vertical="center"/>
      <protection locked="0"/>
    </xf>
    <xf numFmtId="10" fontId="53" fillId="0" borderId="1" xfId="49" applyNumberFormat="1" applyFont="1" applyFill="1" applyBorder="1" applyAlignment="1">
      <alignment horizontal="center" vertical="center"/>
    </xf>
    <xf numFmtId="178" fontId="53" fillId="0" borderId="1" xfId="50" applyNumberFormat="1" applyFont="1" applyFill="1" applyBorder="1" applyAlignment="1" applyProtection="1">
      <alignment horizontal="center" vertical="center" wrapText="1"/>
      <protection locked="0"/>
    </xf>
    <xf numFmtId="0" fontId="52" fillId="6" borderId="1" xfId="51" applyFont="1" applyFill="1" applyBorder="1" applyAlignment="1" applyProtection="1">
      <alignment horizontal="left" vertical="center"/>
      <protection locked="0"/>
    </xf>
    <xf numFmtId="0" fontId="52" fillId="2" borderId="1" xfId="51" applyFont="1" applyFill="1" applyBorder="1" applyAlignment="1" applyProtection="1">
      <alignment horizontal="left" vertical="center"/>
      <protection locked="0"/>
    </xf>
    <xf numFmtId="178" fontId="53" fillId="2" borderId="1" xfId="49" applyNumberFormat="1" applyFont="1" applyFill="1" applyBorder="1" applyAlignment="1">
      <alignment horizontal="center" vertical="center"/>
    </xf>
    <xf numFmtId="10" fontId="53" fillId="2" borderId="1" xfId="50" applyNumberFormat="1" applyFont="1" applyFill="1" applyBorder="1" applyAlignment="1" applyProtection="1">
      <alignment horizontal="center" vertical="center"/>
      <protection locked="0"/>
    </xf>
    <xf numFmtId="0" fontId="52" fillId="6" borderId="1" xfId="50" applyFont="1" applyFill="1" applyBorder="1" applyAlignment="1">
      <alignment horizontal="left" vertical="center"/>
    </xf>
    <xf numFmtId="0" fontId="52" fillId="0" borderId="1" xfId="50" applyFont="1" applyBorder="1" applyAlignment="1">
      <alignment horizontal="left" vertical="center"/>
    </xf>
    <xf numFmtId="9" fontId="52" fillId="0" borderId="1" xfId="3" applyNumberFormat="1" applyFont="1" applyBorder="1" applyAlignment="1">
      <alignment vertical="center"/>
    </xf>
    <xf numFmtId="178" fontId="11" fillId="2" borderId="7" xfId="49" applyNumberFormat="1" applyFont="1" applyFill="1" applyBorder="1" applyAlignment="1">
      <alignment horizontal="center" vertical="center"/>
    </xf>
    <xf numFmtId="0" fontId="5" fillId="0" borderId="1" xfId="50" applyFont="1" applyBorder="1" applyAlignment="1">
      <alignment horizontal="left" vertical="center"/>
    </xf>
    <xf numFmtId="10" fontId="11" fillId="2" borderId="1" xfId="50" applyNumberFormat="1" applyFont="1" applyFill="1" applyBorder="1" applyAlignment="1" applyProtection="1">
      <alignment horizontal="center" vertical="center"/>
      <protection locked="0"/>
    </xf>
    <xf numFmtId="9" fontId="5" fillId="0" borderId="1" xfId="3" applyNumberFormat="1" applyFont="1" applyBorder="1" applyAlignment="1">
      <alignmen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7" xfId="49"/>
    <cellStyle name="常规_Sheet1" xfId="50"/>
    <cellStyle name="常规_全省收入" xfId="51"/>
    <cellStyle name="常规 4 2 2 2" xfId="52"/>
    <cellStyle name="常规 3" xfId="53"/>
    <cellStyle name="常规 2" xfId="54"/>
    <cellStyle name="常规 2 2" xfId="55"/>
    <cellStyle name="常规 5" xfId="56"/>
    <cellStyle name="常规 2 10" xfId="57"/>
  </cellStyles>
  <dxfs count="19">
    <dxf>
      <font>
        <b val="0"/>
        <i val="0"/>
        <color indexed="9"/>
      </font>
    </dxf>
    <dxf>
      <font>
        <b val="0"/>
        <i val="0"/>
        <color indexed="9"/>
      </font>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0"/>
  <sheetViews>
    <sheetView tabSelected="1" workbookViewId="0">
      <selection activeCell="H5" sqref="H5"/>
    </sheetView>
  </sheetViews>
  <sheetFormatPr defaultColWidth="9" defaultRowHeight="14.25" outlineLevelCol="6"/>
  <cols>
    <col min="1" max="1" width="29.375" style="201" customWidth="1"/>
    <col min="2" max="2" width="17.375" style="202" customWidth="1"/>
    <col min="3" max="3" width="14.5" style="203" customWidth="1"/>
    <col min="4" max="4" width="12.75" style="201" customWidth="1"/>
    <col min="5" max="5" width="12.5" style="201" customWidth="1"/>
    <col min="6" max="7" width="9" style="201" customWidth="1"/>
    <col min="8" max="8" width="28" style="201" customWidth="1"/>
    <col min="9" max="253" width="9" style="201" customWidth="1"/>
    <col min="254" max="16384" width="9" style="201"/>
  </cols>
  <sheetData>
    <row r="1" s="201" customFormat="1" ht="36" customHeight="1" spans="1:5">
      <c r="A1" s="204" t="s">
        <v>0</v>
      </c>
      <c r="B1" s="204"/>
      <c r="C1" s="204"/>
      <c r="D1" s="204"/>
      <c r="E1" s="204"/>
    </row>
    <row r="2" s="201" customFormat="1" ht="24" customHeight="1" spans="1:5">
      <c r="A2" s="205"/>
      <c r="B2" s="206"/>
      <c r="C2" s="207"/>
      <c r="E2" s="208" t="s">
        <v>1</v>
      </c>
    </row>
    <row r="3" s="201" customFormat="1" ht="24" customHeight="1" spans="1:5">
      <c r="A3" s="209" t="s">
        <v>2</v>
      </c>
      <c r="B3" s="210" t="s">
        <v>3</v>
      </c>
      <c r="C3" s="211" t="s">
        <v>4</v>
      </c>
      <c r="D3" s="212" t="s">
        <v>5</v>
      </c>
      <c r="E3" s="213"/>
    </row>
    <row r="4" s="201" customFormat="1" ht="27" customHeight="1" spans="1:5">
      <c r="A4" s="214"/>
      <c r="B4" s="210"/>
      <c r="C4" s="211"/>
      <c r="D4" s="215" t="s">
        <v>6</v>
      </c>
      <c r="E4" s="215" t="s">
        <v>7</v>
      </c>
    </row>
    <row r="5" s="201" customFormat="1" ht="18" customHeight="1" spans="1:7">
      <c r="A5" s="216" t="s">
        <v>8</v>
      </c>
      <c r="B5" s="217">
        <f>B6+B8+B9+SUM(B10:B21)</f>
        <v>73656</v>
      </c>
      <c r="C5" s="217">
        <f>C6+C8+C9+SUM(C10:C21)</f>
        <v>71495</v>
      </c>
      <c r="D5" s="217">
        <f t="shared" ref="D5:D68" si="0">B5-C5</f>
        <v>2161</v>
      </c>
      <c r="E5" s="218">
        <f t="shared" ref="E5:E18" si="1">D5/C5</f>
        <v>0.0302258899223722</v>
      </c>
      <c r="G5" s="219"/>
    </row>
    <row r="6" s="201" customFormat="1" ht="14.1" customHeight="1" spans="1:7">
      <c r="A6" s="220" t="s">
        <v>9</v>
      </c>
      <c r="B6" s="221">
        <v>9625</v>
      </c>
      <c r="C6" s="221">
        <v>9442</v>
      </c>
      <c r="D6" s="222">
        <f t="shared" si="0"/>
        <v>183</v>
      </c>
      <c r="E6" s="223">
        <f t="shared" si="1"/>
        <v>0.0193814869730989</v>
      </c>
      <c r="G6" s="219"/>
    </row>
    <row r="7" s="201" customFormat="1" ht="14.1" customHeight="1" spans="1:7">
      <c r="A7" s="220" t="s">
        <v>10</v>
      </c>
      <c r="B7" s="221"/>
      <c r="C7" s="221"/>
      <c r="D7" s="222">
        <f t="shared" si="0"/>
        <v>0</v>
      </c>
      <c r="E7" s="223"/>
      <c r="G7" s="219"/>
    </row>
    <row r="8" s="201" customFormat="1" ht="14.1" customHeight="1" spans="1:7">
      <c r="A8" s="224" t="s">
        <v>11</v>
      </c>
      <c r="B8" s="221">
        <v>3360</v>
      </c>
      <c r="C8" s="221">
        <v>2779</v>
      </c>
      <c r="D8" s="222">
        <f t="shared" si="0"/>
        <v>581</v>
      </c>
      <c r="E8" s="223">
        <f t="shared" si="1"/>
        <v>0.209068010075567</v>
      </c>
      <c r="G8" s="219"/>
    </row>
    <row r="9" s="201" customFormat="1" ht="14.1" customHeight="1" spans="1:7">
      <c r="A9" s="224" t="s">
        <v>12</v>
      </c>
      <c r="B9" s="221">
        <v>640</v>
      </c>
      <c r="C9" s="221">
        <v>626</v>
      </c>
      <c r="D9" s="222">
        <f t="shared" si="0"/>
        <v>14</v>
      </c>
      <c r="E9" s="223">
        <f t="shared" si="1"/>
        <v>0.0223642172523962</v>
      </c>
      <c r="G9" s="219"/>
    </row>
    <row r="10" s="201" customFormat="1" ht="14.1" customHeight="1" spans="1:7">
      <c r="A10" s="224" t="s">
        <v>13</v>
      </c>
      <c r="B10" s="221">
        <v>90</v>
      </c>
      <c r="C10" s="221">
        <v>65</v>
      </c>
      <c r="D10" s="222">
        <f t="shared" si="0"/>
        <v>25</v>
      </c>
      <c r="E10" s="223">
        <f t="shared" si="1"/>
        <v>0.384615384615385</v>
      </c>
      <c r="G10" s="219"/>
    </row>
    <row r="11" s="201" customFormat="1" ht="14.1" customHeight="1" spans="1:7">
      <c r="A11" s="224" t="s">
        <v>14</v>
      </c>
      <c r="B11" s="221">
        <v>1010</v>
      </c>
      <c r="C11" s="221">
        <v>965</v>
      </c>
      <c r="D11" s="222">
        <f t="shared" si="0"/>
        <v>45</v>
      </c>
      <c r="E11" s="223">
        <f t="shared" si="1"/>
        <v>0.0466321243523316</v>
      </c>
      <c r="G11" s="219"/>
    </row>
    <row r="12" s="201" customFormat="1" ht="14.1" customHeight="1" spans="1:7">
      <c r="A12" s="224" t="s">
        <v>15</v>
      </c>
      <c r="B12" s="221">
        <v>6850</v>
      </c>
      <c r="C12" s="221">
        <v>10772</v>
      </c>
      <c r="D12" s="222">
        <f t="shared" si="0"/>
        <v>-3922</v>
      </c>
      <c r="E12" s="223">
        <f t="shared" si="1"/>
        <v>-0.364092090605273</v>
      </c>
      <c r="G12" s="219"/>
    </row>
    <row r="13" s="201" customFormat="1" ht="14.1" customHeight="1" spans="1:7">
      <c r="A13" s="224" t="s">
        <v>16</v>
      </c>
      <c r="B13" s="221">
        <v>3100</v>
      </c>
      <c r="C13" s="221">
        <v>4341</v>
      </c>
      <c r="D13" s="222">
        <f t="shared" si="0"/>
        <v>-1241</v>
      </c>
      <c r="E13" s="223">
        <f t="shared" si="1"/>
        <v>-0.285878829762727</v>
      </c>
      <c r="G13" s="219"/>
    </row>
    <row r="14" s="201" customFormat="1" ht="14.1" customHeight="1" spans="1:7">
      <c r="A14" s="224" t="s">
        <v>17</v>
      </c>
      <c r="B14" s="221">
        <v>1155</v>
      </c>
      <c r="C14" s="221">
        <v>1097</v>
      </c>
      <c r="D14" s="222">
        <f t="shared" si="0"/>
        <v>58</v>
      </c>
      <c r="E14" s="223">
        <f t="shared" si="1"/>
        <v>0.0528714676390155</v>
      </c>
      <c r="G14" s="219"/>
    </row>
    <row r="15" s="201" customFormat="1" ht="14.1" customHeight="1" spans="1:7">
      <c r="A15" s="224" t="s">
        <v>18</v>
      </c>
      <c r="B15" s="225">
        <v>2900</v>
      </c>
      <c r="C15" s="225">
        <v>1177</v>
      </c>
      <c r="D15" s="222">
        <f t="shared" si="0"/>
        <v>1723</v>
      </c>
      <c r="E15" s="223">
        <f t="shared" si="1"/>
        <v>1.46389124893798</v>
      </c>
      <c r="G15" s="219"/>
    </row>
    <row r="16" s="201" customFormat="1" ht="14.1" customHeight="1" spans="1:7">
      <c r="A16" s="224" t="s">
        <v>19</v>
      </c>
      <c r="B16" s="225">
        <v>2170</v>
      </c>
      <c r="C16" s="225">
        <v>854</v>
      </c>
      <c r="D16" s="222">
        <f t="shared" si="0"/>
        <v>1316</v>
      </c>
      <c r="E16" s="223">
        <f t="shared" si="1"/>
        <v>1.54098360655738</v>
      </c>
      <c r="G16" s="219"/>
    </row>
    <row r="17" s="201" customFormat="1" ht="14.1" customHeight="1" spans="1:7">
      <c r="A17" s="224" t="s">
        <v>20</v>
      </c>
      <c r="B17" s="226">
        <v>23000</v>
      </c>
      <c r="C17" s="226">
        <v>24982</v>
      </c>
      <c r="D17" s="222">
        <f t="shared" si="0"/>
        <v>-1982</v>
      </c>
      <c r="E17" s="223">
        <f t="shared" si="1"/>
        <v>-0.0793371227283644</v>
      </c>
      <c r="G17" s="219"/>
    </row>
    <row r="18" s="201" customFormat="1" ht="14.1" customHeight="1" spans="1:7">
      <c r="A18" s="224" t="s">
        <v>21</v>
      </c>
      <c r="B18" s="225">
        <v>16000</v>
      </c>
      <c r="C18" s="225">
        <v>10949</v>
      </c>
      <c r="D18" s="222">
        <f t="shared" si="0"/>
        <v>5051</v>
      </c>
      <c r="E18" s="223">
        <f t="shared" si="1"/>
        <v>0.461320668554206</v>
      </c>
      <c r="G18" s="219"/>
    </row>
    <row r="19" s="201" customFormat="1" ht="14.1" customHeight="1" spans="1:7">
      <c r="A19" s="224" t="s">
        <v>22</v>
      </c>
      <c r="B19" s="221">
        <v>3700</v>
      </c>
      <c r="C19" s="221">
        <v>3399</v>
      </c>
      <c r="D19" s="222">
        <f t="shared" si="0"/>
        <v>301</v>
      </c>
      <c r="E19" s="223"/>
      <c r="G19" s="219"/>
    </row>
    <row r="20" s="201" customFormat="1" ht="14.1" customHeight="1" spans="1:7">
      <c r="A20" s="227" t="s">
        <v>23</v>
      </c>
      <c r="B20" s="221">
        <v>56</v>
      </c>
      <c r="C20" s="221">
        <v>47</v>
      </c>
      <c r="D20" s="222">
        <f t="shared" si="0"/>
        <v>9</v>
      </c>
      <c r="E20" s="223"/>
      <c r="G20" s="219"/>
    </row>
    <row r="21" s="201" customFormat="1" ht="14.1" customHeight="1" spans="1:7">
      <c r="A21" s="224" t="s">
        <v>24</v>
      </c>
      <c r="B21" s="225"/>
      <c r="C21" s="225"/>
      <c r="D21" s="222">
        <f t="shared" si="0"/>
        <v>0</v>
      </c>
      <c r="E21" s="223"/>
      <c r="G21" s="219"/>
    </row>
    <row r="22" s="201" customFormat="1" ht="18" customHeight="1" spans="1:7">
      <c r="A22" s="228" t="s">
        <v>25</v>
      </c>
      <c r="B22" s="229">
        <f>B23+B31+B32+B35+B36+B38</f>
        <v>37028</v>
      </c>
      <c r="C22" s="229">
        <f>C23+C31+C32+C35+C36+C38</f>
        <v>35962</v>
      </c>
      <c r="D22" s="217">
        <f t="shared" si="0"/>
        <v>1066</v>
      </c>
      <c r="E22" s="218">
        <f t="shared" ref="E22:E32" si="2">D22/C22</f>
        <v>0.0296424003114399</v>
      </c>
      <c r="G22" s="219"/>
    </row>
    <row r="23" s="201" customFormat="1" ht="14.1" customHeight="1" spans="1:7">
      <c r="A23" s="224" t="s">
        <v>26</v>
      </c>
      <c r="B23" s="221">
        <f>B27+B26+B28+B29+B30</f>
        <v>2558</v>
      </c>
      <c r="C23" s="221">
        <f>C27+C26+C28+C29+C30</f>
        <v>2394</v>
      </c>
      <c r="D23" s="222">
        <f t="shared" si="0"/>
        <v>164</v>
      </c>
      <c r="E23" s="223">
        <f t="shared" si="2"/>
        <v>0.0685045948203843</v>
      </c>
      <c r="G23" s="219"/>
    </row>
    <row r="24" s="201" customFormat="1" ht="14.1" hidden="1" customHeight="1" spans="1:7">
      <c r="A24" s="230" t="s">
        <v>27</v>
      </c>
      <c r="B24" s="221"/>
      <c r="C24" s="221"/>
      <c r="D24" s="222">
        <f t="shared" si="0"/>
        <v>0</v>
      </c>
      <c r="E24" s="223"/>
      <c r="G24" s="219"/>
    </row>
    <row r="25" s="201" customFormat="1" ht="12.75" hidden="1" customHeight="1" spans="1:7">
      <c r="A25" s="224" t="s">
        <v>28</v>
      </c>
      <c r="B25" s="221"/>
      <c r="C25" s="221"/>
      <c r="D25" s="222">
        <f t="shared" si="0"/>
        <v>0</v>
      </c>
      <c r="E25" s="223"/>
      <c r="G25" s="219"/>
    </row>
    <row r="26" s="201" customFormat="1" ht="14.1" customHeight="1" spans="1:7">
      <c r="A26" s="224" t="s">
        <v>29</v>
      </c>
      <c r="B26" s="221">
        <v>612</v>
      </c>
      <c r="C26" s="221">
        <v>613</v>
      </c>
      <c r="D26" s="222">
        <f t="shared" si="0"/>
        <v>-1</v>
      </c>
      <c r="E26" s="223">
        <f t="shared" si="2"/>
        <v>-0.00163132137030995</v>
      </c>
      <c r="G26" s="219"/>
    </row>
    <row r="27" s="201" customFormat="1" ht="13.5" customHeight="1" spans="1:7">
      <c r="A27" s="224" t="s">
        <v>30</v>
      </c>
      <c r="B27" s="221">
        <v>402</v>
      </c>
      <c r="C27" s="221">
        <v>409</v>
      </c>
      <c r="D27" s="222">
        <f t="shared" si="0"/>
        <v>-7</v>
      </c>
      <c r="E27" s="223">
        <f t="shared" si="2"/>
        <v>-0.0171149144254279</v>
      </c>
      <c r="G27" s="219"/>
    </row>
    <row r="28" s="201" customFormat="1" ht="14.1" customHeight="1" spans="1:7">
      <c r="A28" s="231" t="s">
        <v>31</v>
      </c>
      <c r="B28" s="221">
        <v>199</v>
      </c>
      <c r="C28" s="221">
        <v>327</v>
      </c>
      <c r="D28" s="222">
        <f t="shared" si="0"/>
        <v>-128</v>
      </c>
      <c r="E28" s="223">
        <f t="shared" si="2"/>
        <v>-0.391437308868502</v>
      </c>
      <c r="G28" s="219"/>
    </row>
    <row r="29" s="201" customFormat="1" ht="14.1" customHeight="1" spans="1:7">
      <c r="A29" s="231" t="s">
        <v>32</v>
      </c>
      <c r="B29" s="221">
        <v>295</v>
      </c>
      <c r="C29" s="221">
        <v>319</v>
      </c>
      <c r="D29" s="222">
        <f t="shared" si="0"/>
        <v>-24</v>
      </c>
      <c r="E29" s="223">
        <f t="shared" si="2"/>
        <v>-0.0752351097178683</v>
      </c>
      <c r="G29" s="219"/>
    </row>
    <row r="30" s="201" customFormat="1" ht="14.1" customHeight="1" spans="1:7">
      <c r="A30" s="230" t="s">
        <v>33</v>
      </c>
      <c r="B30" s="221">
        <v>1050</v>
      </c>
      <c r="C30" s="221">
        <v>726</v>
      </c>
      <c r="D30" s="222">
        <f t="shared" si="0"/>
        <v>324</v>
      </c>
      <c r="E30" s="223">
        <f t="shared" si="2"/>
        <v>0.446280991735537</v>
      </c>
      <c r="G30" s="219"/>
    </row>
    <row r="31" s="201" customFormat="1" ht="14.1" customHeight="1" spans="1:7">
      <c r="A31" s="224" t="s">
        <v>34</v>
      </c>
      <c r="B31" s="221">
        <v>2750</v>
      </c>
      <c r="C31" s="221">
        <v>2576</v>
      </c>
      <c r="D31" s="222">
        <f t="shared" si="0"/>
        <v>174</v>
      </c>
      <c r="E31" s="223">
        <f t="shared" si="2"/>
        <v>0.0675465838509317</v>
      </c>
      <c r="G31" s="219"/>
    </row>
    <row r="32" s="201" customFormat="1" ht="14.1" customHeight="1" spans="1:7">
      <c r="A32" s="224" t="s">
        <v>35</v>
      </c>
      <c r="B32" s="221">
        <v>5320</v>
      </c>
      <c r="C32" s="221">
        <v>8733</v>
      </c>
      <c r="D32" s="222">
        <f t="shared" si="0"/>
        <v>-3413</v>
      </c>
      <c r="E32" s="223">
        <f t="shared" si="2"/>
        <v>-0.390816443375701</v>
      </c>
      <c r="G32" s="219"/>
    </row>
    <row r="33" s="201" customFormat="1" ht="14.1" hidden="1" customHeight="1" spans="1:7">
      <c r="A33" s="224" t="s">
        <v>36</v>
      </c>
      <c r="B33" s="221"/>
      <c r="C33" s="221"/>
      <c r="D33" s="222">
        <f t="shared" si="0"/>
        <v>0</v>
      </c>
      <c r="E33" s="223" t="e">
        <f>D33/C33*100</f>
        <v>#DIV/0!</v>
      </c>
      <c r="G33" s="219"/>
    </row>
    <row r="34" s="201" customFormat="1" ht="14.1" hidden="1" customHeight="1" spans="1:7">
      <c r="A34" s="224" t="s">
        <v>37</v>
      </c>
      <c r="B34" s="221"/>
      <c r="C34" s="221"/>
      <c r="D34" s="222">
        <f t="shared" si="0"/>
        <v>0</v>
      </c>
      <c r="E34" s="223" t="e">
        <f>D34/C34*100</f>
        <v>#DIV/0!</v>
      </c>
      <c r="G34" s="219"/>
    </row>
    <row r="35" s="201" customFormat="1" ht="14.1" customHeight="1" spans="1:7">
      <c r="A35" s="224" t="s">
        <v>38</v>
      </c>
      <c r="B35" s="232">
        <v>0</v>
      </c>
      <c r="C35" s="232">
        <v>18</v>
      </c>
      <c r="D35" s="222">
        <f t="shared" si="0"/>
        <v>-18</v>
      </c>
      <c r="E35" s="223"/>
      <c r="G35" s="219"/>
    </row>
    <row r="36" s="201" customFormat="1" ht="14.1" customHeight="1" spans="1:7">
      <c r="A36" s="224" t="s">
        <v>39</v>
      </c>
      <c r="B36" s="221">
        <v>26400</v>
      </c>
      <c r="C36" s="221">
        <v>21630</v>
      </c>
      <c r="D36" s="222">
        <f t="shared" si="0"/>
        <v>4770</v>
      </c>
      <c r="E36" s="223">
        <f t="shared" ref="E36:E39" si="3">D36/C36</f>
        <v>0.220527045769764</v>
      </c>
      <c r="G36" s="219"/>
    </row>
    <row r="37" s="201" customFormat="1" ht="14.1" customHeight="1" spans="1:7">
      <c r="A37" s="224" t="s">
        <v>40</v>
      </c>
      <c r="B37" s="221"/>
      <c r="C37" s="221"/>
      <c r="D37" s="222">
        <f t="shared" si="0"/>
        <v>0</v>
      </c>
      <c r="E37" s="223"/>
      <c r="G37" s="219"/>
    </row>
    <row r="38" s="201" customFormat="1" ht="14.1" customHeight="1" spans="1:7">
      <c r="A38" s="224" t="s">
        <v>41</v>
      </c>
      <c r="B38" s="221"/>
      <c r="C38" s="221">
        <v>611</v>
      </c>
      <c r="D38" s="222">
        <f t="shared" si="0"/>
        <v>-611</v>
      </c>
      <c r="E38" s="223">
        <f t="shared" si="3"/>
        <v>-1</v>
      </c>
      <c r="G38" s="219"/>
    </row>
    <row r="39" s="201" customFormat="1" ht="18" customHeight="1" spans="1:7">
      <c r="A39" s="216" t="s">
        <v>42</v>
      </c>
      <c r="B39" s="233">
        <f>B22+B5</f>
        <v>110684</v>
      </c>
      <c r="C39" s="233">
        <f>C22+C5</f>
        <v>107457</v>
      </c>
      <c r="D39" s="217">
        <f t="shared" si="0"/>
        <v>3227</v>
      </c>
      <c r="E39" s="218">
        <f t="shared" si="3"/>
        <v>0.030030616897922</v>
      </c>
      <c r="G39" s="219"/>
    </row>
    <row r="40" s="201" customFormat="1" ht="14.1" customHeight="1" spans="1:7">
      <c r="A40" s="234" t="s">
        <v>43</v>
      </c>
      <c r="B40" s="235">
        <f>B5/B39</f>
        <v>0.66546203606664</v>
      </c>
      <c r="C40" s="235">
        <f>C5/C39</f>
        <v>0.665335901802582</v>
      </c>
      <c r="D40" s="236">
        <f t="shared" si="0"/>
        <v>0.000126134264058608</v>
      </c>
      <c r="E40" s="235"/>
      <c r="G40" s="219"/>
    </row>
    <row r="41" s="201" customFormat="1" ht="18" customHeight="1" spans="1:7">
      <c r="A41" s="228" t="s">
        <v>44</v>
      </c>
      <c r="B41" s="233">
        <f>SUM(B42:B46)</f>
        <v>21404</v>
      </c>
      <c r="C41" s="233">
        <f>SUM(C42:C46)</f>
        <v>19885</v>
      </c>
      <c r="D41" s="217">
        <f t="shared" si="0"/>
        <v>1519</v>
      </c>
      <c r="E41" s="218">
        <f t="shared" ref="E41:E48" si="4">D41/C41</f>
        <v>0.0763892381191853</v>
      </c>
      <c r="G41" s="219"/>
    </row>
    <row r="42" s="201" customFormat="1" ht="14.1" customHeight="1" spans="1:7">
      <c r="A42" s="224" t="s">
        <v>45</v>
      </c>
      <c r="B42" s="221">
        <f>ROUND(B6/0.375*0.5,0)</f>
        <v>12833</v>
      </c>
      <c r="C42" s="221">
        <f>ROUND(C6/0.375*0.5,0)</f>
        <v>12589</v>
      </c>
      <c r="D42" s="222">
        <f t="shared" si="0"/>
        <v>244</v>
      </c>
      <c r="E42" s="223">
        <f t="shared" si="4"/>
        <v>0.0193820001588689</v>
      </c>
      <c r="G42" s="219"/>
    </row>
    <row r="43" s="201" customFormat="1" ht="14.1" customHeight="1" spans="1:7">
      <c r="A43" s="224" t="s">
        <v>46</v>
      </c>
      <c r="B43" s="221">
        <f>ROUND(0/0.375*0.5,0)</f>
        <v>0</v>
      </c>
      <c r="C43" s="221">
        <f>ROUND(0/0.375*0.5,0)</f>
        <v>0</v>
      </c>
      <c r="D43" s="222">
        <f t="shared" si="0"/>
        <v>0</v>
      </c>
      <c r="E43" s="223"/>
      <c r="G43" s="219"/>
    </row>
    <row r="44" s="201" customFormat="1" ht="14.1" customHeight="1" spans="1:7">
      <c r="A44" s="224" t="s">
        <v>47</v>
      </c>
      <c r="B44" s="221"/>
      <c r="C44" s="221"/>
      <c r="D44" s="222">
        <f t="shared" si="0"/>
        <v>0</v>
      </c>
      <c r="E44" s="223"/>
      <c r="G44" s="219"/>
    </row>
    <row r="45" s="201" customFormat="1" ht="14.1" customHeight="1" spans="1:7">
      <c r="A45" s="224" t="s">
        <v>48</v>
      </c>
      <c r="B45" s="221">
        <f>ROUND(B8/0.28*0.6,0)</f>
        <v>7200</v>
      </c>
      <c r="C45" s="221">
        <f>ROUND(C8/0.28*0.6,0)</f>
        <v>5955</v>
      </c>
      <c r="D45" s="222">
        <f t="shared" si="0"/>
        <v>1245</v>
      </c>
      <c r="E45" s="223">
        <f t="shared" si="4"/>
        <v>0.209068010075567</v>
      </c>
      <c r="G45" s="219"/>
    </row>
    <row r="46" s="201" customFormat="1" ht="14.1" customHeight="1" spans="1:7">
      <c r="A46" s="224" t="s">
        <v>49</v>
      </c>
      <c r="B46" s="221">
        <f>ROUND(B9/0.28*0.6,0)</f>
        <v>1371</v>
      </c>
      <c r="C46" s="221">
        <f>ROUND(C9/0.28*0.6,0)</f>
        <v>1341</v>
      </c>
      <c r="D46" s="222">
        <f t="shared" si="0"/>
        <v>30</v>
      </c>
      <c r="E46" s="223">
        <f t="shared" si="4"/>
        <v>0.0223713646532438</v>
      </c>
      <c r="G46" s="219"/>
    </row>
    <row r="47" s="201" customFormat="1" ht="18" customHeight="1" spans="1:7">
      <c r="A47" s="228" t="s">
        <v>50</v>
      </c>
      <c r="B47" s="233">
        <f>SUM(B48:B54)</f>
        <v>5471</v>
      </c>
      <c r="C47" s="233">
        <f>SUM(C48:C54)</f>
        <v>5118</v>
      </c>
      <c r="D47" s="217">
        <f t="shared" si="0"/>
        <v>353</v>
      </c>
      <c r="E47" s="218">
        <f t="shared" si="4"/>
        <v>0.0689722547870262</v>
      </c>
      <c r="G47" s="219"/>
    </row>
    <row r="48" s="201" customFormat="1" ht="14.1" customHeight="1" spans="1:7">
      <c r="A48" s="224" t="s">
        <v>51</v>
      </c>
      <c r="B48" s="221">
        <f>ROUND(B6/0.375*0.125,0)</f>
        <v>3208</v>
      </c>
      <c r="C48" s="221">
        <f>ROUND(C6/0.375*0.125,0)</f>
        <v>3147</v>
      </c>
      <c r="D48" s="222">
        <f t="shared" si="0"/>
        <v>61</v>
      </c>
      <c r="E48" s="223">
        <f t="shared" si="4"/>
        <v>0.0193835398792501</v>
      </c>
      <c r="G48" s="219"/>
    </row>
    <row r="49" s="201" customFormat="1" ht="14.1" customHeight="1" spans="1:7">
      <c r="A49" s="224" t="s">
        <v>52</v>
      </c>
      <c r="B49" s="221">
        <f>ROUND(0/0.375*0.125,0)</f>
        <v>0</v>
      </c>
      <c r="C49" s="221">
        <f>ROUND(0/0.375*0.125,0)</f>
        <v>0</v>
      </c>
      <c r="D49" s="222">
        <f t="shared" si="0"/>
        <v>0</v>
      </c>
      <c r="E49" s="223"/>
      <c r="G49" s="219"/>
    </row>
    <row r="50" s="201" customFormat="1" ht="14.1" customHeight="1" spans="1:7">
      <c r="A50" s="224" t="s">
        <v>53</v>
      </c>
      <c r="B50" s="221">
        <f>ROUND(B8/0.28*0.12,0)</f>
        <v>1440</v>
      </c>
      <c r="C50" s="221">
        <f>ROUND(C8/0.28*0.12,0)</f>
        <v>1191</v>
      </c>
      <c r="D50" s="222">
        <f t="shared" si="0"/>
        <v>249</v>
      </c>
      <c r="E50" s="223">
        <f t="shared" ref="E50:E53" si="5">D50/C50</f>
        <v>0.209068010075567</v>
      </c>
      <c r="G50" s="219"/>
    </row>
    <row r="51" s="201" customFormat="1" ht="14.1" customHeight="1" spans="1:7">
      <c r="A51" s="224" t="s">
        <v>54</v>
      </c>
      <c r="B51" s="221">
        <f>ROUND(B9/0.28*0.12,0)</f>
        <v>274</v>
      </c>
      <c r="C51" s="221">
        <f>ROUND(C9/0.28*0.12,0)</f>
        <v>268</v>
      </c>
      <c r="D51" s="222">
        <f t="shared" si="0"/>
        <v>6</v>
      </c>
      <c r="E51" s="223">
        <f t="shared" si="5"/>
        <v>0.0223880597014925</v>
      </c>
      <c r="G51" s="219"/>
    </row>
    <row r="52" s="201" customFormat="1" ht="14.1" customHeight="1" spans="1:7">
      <c r="A52" s="224" t="s">
        <v>55</v>
      </c>
      <c r="B52" s="221">
        <f>ROUND(B10/0.75*0.25,0)</f>
        <v>30</v>
      </c>
      <c r="C52" s="221">
        <f>ROUND(C10/0.75*0.25,0)</f>
        <v>22</v>
      </c>
      <c r="D52" s="222">
        <f t="shared" si="0"/>
        <v>8</v>
      </c>
      <c r="E52" s="223">
        <f t="shared" si="5"/>
        <v>0.363636363636364</v>
      </c>
      <c r="G52" s="219"/>
    </row>
    <row r="53" s="201" customFormat="1" ht="14.1" customHeight="1" spans="1:7">
      <c r="A53" s="224" t="s">
        <v>56</v>
      </c>
      <c r="B53" s="221">
        <f>ROUND(B14/0.7*0.3,0)</f>
        <v>495</v>
      </c>
      <c r="C53" s="221">
        <f>ROUND(C14/0.7*0.3,0)</f>
        <v>470</v>
      </c>
      <c r="D53" s="222">
        <f t="shared" si="0"/>
        <v>25</v>
      </c>
      <c r="E53" s="223">
        <f t="shared" si="5"/>
        <v>0.0531914893617021</v>
      </c>
      <c r="G53" s="219"/>
    </row>
    <row r="54" s="201" customFormat="1" ht="14.1" customHeight="1" spans="1:7">
      <c r="A54" s="224" t="s">
        <v>57</v>
      </c>
      <c r="B54" s="221">
        <f>ROUND(B20/0.7*0.3,0)</f>
        <v>24</v>
      </c>
      <c r="C54" s="221">
        <f>ROUND(C20/0.7*0.3,0)</f>
        <v>20</v>
      </c>
      <c r="D54" s="222">
        <f t="shared" si="0"/>
        <v>4</v>
      </c>
      <c r="E54" s="223"/>
      <c r="G54" s="219"/>
    </row>
    <row r="55" s="201" customFormat="1" ht="18" customHeight="1" spans="1:7">
      <c r="A55" s="237" t="s">
        <v>58</v>
      </c>
      <c r="B55" s="233">
        <f>B39+B41+B47</f>
        <v>137559</v>
      </c>
      <c r="C55" s="233">
        <f>C39+C41+C47</f>
        <v>132460</v>
      </c>
      <c r="D55" s="217">
        <f t="shared" si="0"/>
        <v>5099</v>
      </c>
      <c r="E55" s="218">
        <f>D55/C55</f>
        <v>0.0384946398912879</v>
      </c>
      <c r="G55" s="219"/>
    </row>
    <row r="56" s="201" customFormat="1" ht="14.1" customHeight="1" spans="1:5">
      <c r="A56" s="238" t="s">
        <v>59</v>
      </c>
      <c r="B56" s="239">
        <f>B55-B22</f>
        <v>100531</v>
      </c>
      <c r="C56" s="239">
        <f>C55-C22</f>
        <v>96498</v>
      </c>
      <c r="D56" s="236">
        <f t="shared" si="0"/>
        <v>4033</v>
      </c>
      <c r="E56" s="240">
        <f>D56/C56</f>
        <v>0.0417936123028457</v>
      </c>
    </row>
    <row r="57" s="201" customFormat="1" ht="14.1" customHeight="1" spans="1:5">
      <c r="A57" s="238" t="s">
        <v>60</v>
      </c>
      <c r="B57" s="235">
        <f>B56/B55</f>
        <v>0.730820956825798</v>
      </c>
      <c r="C57" s="235">
        <f>C56/C55</f>
        <v>0.728506719009512</v>
      </c>
      <c r="D57" s="236">
        <f t="shared" si="0"/>
        <v>0.00231423781628604</v>
      </c>
      <c r="E57" s="240"/>
    </row>
    <row r="58" s="201" customFormat="1" ht="14.1" hidden="1" customHeight="1" spans="1:5">
      <c r="A58" s="241" t="s">
        <v>61</v>
      </c>
      <c r="B58" s="233" t="e">
        <f>B6+B42+B48+(#REF!+#REF!)/0.28+B44</f>
        <v>#REF!</v>
      </c>
      <c r="C58" s="233" t="e">
        <f>C6+C42+C48+(#REF!+#REF!)/0.28+C44</f>
        <v>#REF!</v>
      </c>
      <c r="D58" s="217" t="e">
        <f t="shared" si="0"/>
        <v>#REF!</v>
      </c>
      <c r="E58" s="240" t="e">
        <f t="shared" ref="E58:E65" si="6">D58/C58*100</f>
        <v>#REF!</v>
      </c>
    </row>
    <row r="59" s="201" customFormat="1" ht="14.1" hidden="1" customHeight="1" spans="1:5">
      <c r="A59" s="241" t="s">
        <v>62</v>
      </c>
      <c r="B59" s="233" t="e">
        <f>ROUND((#REF!+#REF!)/0.28,0)+#REF!+B49+SUM(B10:B16)+B19+B26+B52+B17+B18+B53+B27+B29+B28+B43+B20+B54</f>
        <v>#REF!</v>
      </c>
      <c r="C59" s="233" t="e">
        <f>ROUND((#REF!+#REF!)/0.28,0)+#REF!+C49+SUM(C10:C16)+C19+C26+C52+C17+C18+C53+C27+C29+C28+C43+C20+C54</f>
        <v>#REF!</v>
      </c>
      <c r="D59" s="217" t="e">
        <f t="shared" si="0"/>
        <v>#REF!</v>
      </c>
      <c r="E59" s="240" t="e">
        <f t="shared" si="6"/>
        <v>#REF!</v>
      </c>
    </row>
    <row r="60" s="201" customFormat="1" ht="14.1" hidden="1" customHeight="1" spans="1:5">
      <c r="A60" s="242" t="s">
        <v>63</v>
      </c>
      <c r="B60" s="221">
        <f>B19</f>
        <v>3700</v>
      </c>
      <c r="C60" s="221">
        <f>C19</f>
        <v>3399</v>
      </c>
      <c r="D60" s="217">
        <f t="shared" si="0"/>
        <v>301</v>
      </c>
      <c r="E60" s="240">
        <f t="shared" si="6"/>
        <v>8.85554574874963</v>
      </c>
    </row>
    <row r="61" s="201" customFormat="1" ht="14.1" hidden="1" customHeight="1" spans="1:5">
      <c r="A61" s="242" t="s">
        <v>64</v>
      </c>
      <c r="B61" s="221" t="e">
        <f>B59-B60-B26-B27-B28-B29</f>
        <v>#REF!</v>
      </c>
      <c r="C61" s="221" t="e">
        <f>C59-C60-C26-C27-C28-C29</f>
        <v>#REF!</v>
      </c>
      <c r="D61" s="217" t="e">
        <f t="shared" si="0"/>
        <v>#REF!</v>
      </c>
      <c r="E61" s="240" t="e">
        <f t="shared" si="6"/>
        <v>#REF!</v>
      </c>
    </row>
    <row r="62" s="201" customFormat="1" ht="14.1" hidden="1" customHeight="1" spans="1:5">
      <c r="A62" s="242" t="s">
        <v>65</v>
      </c>
      <c r="B62" s="221" t="e">
        <f>B59-B61-B60</f>
        <v>#REF!</v>
      </c>
      <c r="C62" s="221" t="e">
        <f>C59-C61-C60</f>
        <v>#REF!</v>
      </c>
      <c r="D62" s="217" t="e">
        <f t="shared" si="0"/>
        <v>#REF!</v>
      </c>
      <c r="E62" s="240" t="e">
        <f t="shared" si="6"/>
        <v>#REF!</v>
      </c>
    </row>
    <row r="63" s="201" customFormat="1" ht="14.1" hidden="1" customHeight="1" spans="1:5">
      <c r="A63" s="241" t="s">
        <v>66</v>
      </c>
      <c r="B63" s="233">
        <f>B22-B26-B27-B29-B28</f>
        <v>35520</v>
      </c>
      <c r="C63" s="233">
        <f>C22-C26-C27-C29-C28</f>
        <v>34294</v>
      </c>
      <c r="D63" s="217">
        <f t="shared" si="0"/>
        <v>1226</v>
      </c>
      <c r="E63" s="240">
        <f t="shared" si="6"/>
        <v>3.57496938239925</v>
      </c>
    </row>
    <row r="64" s="201" customFormat="1" ht="14.1" hidden="1" customHeight="1" spans="1:5">
      <c r="A64" s="243" t="s">
        <v>67</v>
      </c>
      <c r="B64" s="221">
        <f>B63</f>
        <v>35520</v>
      </c>
      <c r="C64" s="221">
        <f>C63</f>
        <v>34294</v>
      </c>
      <c r="D64" s="217">
        <f t="shared" si="0"/>
        <v>1226</v>
      </c>
      <c r="E64" s="240">
        <f t="shared" si="6"/>
        <v>3.57496938239925</v>
      </c>
    </row>
    <row r="65" s="201" customFormat="1" ht="15.75" hidden="1" customHeight="1" spans="1:5">
      <c r="A65" s="243"/>
      <c r="B65" s="244"/>
      <c r="C65" s="244"/>
      <c r="D65" s="217">
        <f t="shared" si="0"/>
        <v>0</v>
      </c>
      <c r="E65" s="240" t="e">
        <f t="shared" si="6"/>
        <v>#DIV/0!</v>
      </c>
    </row>
    <row r="66" s="201" customFormat="1" ht="18" customHeight="1" spans="1:5">
      <c r="A66" s="241" t="s">
        <v>68</v>
      </c>
      <c r="B66" s="233">
        <f>B67+B68</f>
        <v>102039</v>
      </c>
      <c r="C66" s="233">
        <f>C67+C68</f>
        <v>98166</v>
      </c>
      <c r="D66" s="217">
        <f t="shared" si="0"/>
        <v>3873</v>
      </c>
      <c r="E66" s="218">
        <f t="shared" ref="E66:E70" si="7">D66/C66</f>
        <v>0.0394535786321129</v>
      </c>
    </row>
    <row r="67" s="201" customFormat="1" ht="15.75" spans="1:5">
      <c r="A67" s="245" t="s">
        <v>69</v>
      </c>
      <c r="B67" s="225">
        <f>B56</f>
        <v>100531</v>
      </c>
      <c r="C67" s="225">
        <f>C56</f>
        <v>96498</v>
      </c>
      <c r="D67" s="222">
        <f t="shared" si="0"/>
        <v>4033</v>
      </c>
      <c r="E67" s="246">
        <f t="shared" si="7"/>
        <v>0.0417936123028457</v>
      </c>
    </row>
    <row r="68" s="201" customFormat="1" ht="15.75" spans="1:5">
      <c r="A68" s="245" t="s">
        <v>70</v>
      </c>
      <c r="B68" s="225">
        <f>B26+B27+B28+B29</f>
        <v>1508</v>
      </c>
      <c r="C68" s="225">
        <f>C26+C27+C28+C29</f>
        <v>1668</v>
      </c>
      <c r="D68" s="222">
        <f t="shared" si="0"/>
        <v>-160</v>
      </c>
      <c r="E68" s="246">
        <f t="shared" si="7"/>
        <v>-0.0959232613908873</v>
      </c>
    </row>
    <row r="69" s="201" customFormat="1" ht="18" customHeight="1" spans="1:5">
      <c r="A69" s="241" t="s">
        <v>66</v>
      </c>
      <c r="B69" s="233">
        <f>B70</f>
        <v>35520</v>
      </c>
      <c r="C69" s="233">
        <f>C70</f>
        <v>34294</v>
      </c>
      <c r="D69" s="217">
        <f>B69-C69</f>
        <v>1226</v>
      </c>
      <c r="E69" s="218">
        <f t="shared" si="7"/>
        <v>0.0357496938239925</v>
      </c>
    </row>
    <row r="70" s="201" customFormat="1" ht="15.75" spans="1:5">
      <c r="A70" s="247" t="s">
        <v>71</v>
      </c>
      <c r="B70" s="225">
        <f>B30+B31+B32+B36+B38+B35</f>
        <v>35520</v>
      </c>
      <c r="C70" s="225">
        <f>C30+C31+C32+C36+C38+C35</f>
        <v>34294</v>
      </c>
      <c r="D70" s="222">
        <f>B70-C70</f>
        <v>1226</v>
      </c>
      <c r="E70" s="246">
        <f t="shared" si="7"/>
        <v>0.0357496938239925</v>
      </c>
    </row>
  </sheetData>
  <mergeCells count="5">
    <mergeCell ref="A1:E1"/>
    <mergeCell ref="D3:E3"/>
    <mergeCell ref="A3:A4"/>
    <mergeCell ref="B3:B4"/>
    <mergeCell ref="C3:C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autoPageBreaks="0"/>
  </sheetPr>
  <dimension ref="A1:S293"/>
  <sheetViews>
    <sheetView showZeros="0" workbookViewId="0">
      <pane xSplit="4" ySplit="4" topLeftCell="E279" activePane="bottomRight" state="frozen"/>
      <selection/>
      <selection pane="topRight"/>
      <selection pane="bottomLeft"/>
      <selection pane="bottomRight" activeCell="E276" sqref="E276"/>
    </sheetView>
  </sheetViews>
  <sheetFormatPr defaultColWidth="9" defaultRowHeight="15.75"/>
  <cols>
    <col min="1" max="1" width="5.78333333333333" style="142" hidden="1" customWidth="1"/>
    <col min="2" max="2" width="13.375" style="142" hidden="1" customWidth="1"/>
    <col min="3" max="3" width="33.625" style="146" customWidth="1"/>
    <col min="4" max="4" width="10.625" style="147" customWidth="1"/>
    <col min="5" max="5" width="13.625" style="148" customWidth="1"/>
    <col min="6" max="8" width="14.225" style="149" customWidth="1"/>
    <col min="9" max="12" width="14.225" style="150" customWidth="1"/>
    <col min="13" max="13" width="14.225" style="149" customWidth="1"/>
    <col min="14" max="14" width="11.5" style="149" hidden="1" customWidth="1"/>
    <col min="15" max="15" width="9" style="151" hidden="1" customWidth="1"/>
    <col min="16" max="16384" width="9" style="152"/>
  </cols>
  <sheetData>
    <row r="1" s="142" customFormat="1" ht="17" customHeight="1" spans="3:15">
      <c r="C1" s="153" t="s">
        <v>72</v>
      </c>
      <c r="D1" s="147"/>
      <c r="E1" s="148"/>
      <c r="F1" s="149"/>
      <c r="G1" s="149"/>
      <c r="H1" s="149"/>
      <c r="I1" s="150"/>
      <c r="J1" s="150"/>
      <c r="K1" s="150"/>
      <c r="L1" s="150"/>
      <c r="M1" s="149"/>
      <c r="N1" s="149"/>
      <c r="O1" s="151"/>
    </row>
    <row r="2" s="142" customFormat="1" ht="24" spans="2:15">
      <c r="B2" s="154" t="s">
        <v>73</v>
      </c>
      <c r="C2" s="155"/>
      <c r="D2" s="155"/>
      <c r="E2" s="155"/>
      <c r="F2" s="155"/>
      <c r="G2" s="155"/>
      <c r="H2" s="155"/>
      <c r="I2" s="155"/>
      <c r="J2" s="155"/>
      <c r="K2" s="155"/>
      <c r="L2" s="155"/>
      <c r="M2" s="155"/>
      <c r="N2" s="155"/>
      <c r="O2" s="155"/>
    </row>
    <row r="3" s="142" customFormat="1" ht="22.5" spans="2:15">
      <c r="B3" s="156"/>
      <c r="C3" s="156"/>
      <c r="D3" s="156"/>
      <c r="E3" s="156"/>
      <c r="F3" s="156"/>
      <c r="G3" s="156"/>
      <c r="H3" s="156"/>
      <c r="I3" s="156"/>
      <c r="J3" s="156"/>
      <c r="K3" s="172"/>
      <c r="L3" s="173"/>
      <c r="M3" s="173" t="s">
        <v>74</v>
      </c>
      <c r="N3" s="173" t="s">
        <v>74</v>
      </c>
      <c r="O3" s="156"/>
    </row>
    <row r="4" s="142" customFormat="1" ht="40" customHeight="1" spans="1:15">
      <c r="A4" s="157"/>
      <c r="B4" s="158" t="s">
        <v>75</v>
      </c>
      <c r="C4" s="159" t="s">
        <v>76</v>
      </c>
      <c r="D4" s="160" t="s">
        <v>77</v>
      </c>
      <c r="E4" s="161" t="s">
        <v>78</v>
      </c>
      <c r="F4" s="162" t="s">
        <v>79</v>
      </c>
      <c r="G4" s="162" t="s">
        <v>80</v>
      </c>
      <c r="H4" s="162" t="s">
        <v>81</v>
      </c>
      <c r="I4" s="162" t="s">
        <v>82</v>
      </c>
      <c r="J4" s="162" t="s">
        <v>83</v>
      </c>
      <c r="K4" s="162" t="s">
        <v>84</v>
      </c>
      <c r="L4" s="162" t="s">
        <v>85</v>
      </c>
      <c r="M4" s="174" t="s">
        <v>86</v>
      </c>
      <c r="N4" s="175" t="s">
        <v>87</v>
      </c>
      <c r="O4" s="159" t="s">
        <v>88</v>
      </c>
    </row>
    <row r="5" s="143" customFormat="1" ht="20.1" customHeight="1" spans="1:15">
      <c r="A5" s="143">
        <v>1</v>
      </c>
      <c r="B5" s="163" t="s">
        <v>89</v>
      </c>
      <c r="C5" s="164" t="s">
        <v>90</v>
      </c>
      <c r="D5" s="165">
        <f t="shared" ref="D5:N5" si="0">D6+D8+D10+D15+D17+D19+D21+D24+D26+D28+D32+D35+D36+D37+D39+D41+D47+D50+D52+D54+D56+D59+D62+D64+D66+D68</f>
        <v>1944</v>
      </c>
      <c r="E5" s="166">
        <f t="shared" si="0"/>
        <v>37597.2979</v>
      </c>
      <c r="F5" s="166">
        <f t="shared" si="0"/>
        <v>18061.21</v>
      </c>
      <c r="G5" s="166">
        <f t="shared" si="0"/>
        <v>18868.3979</v>
      </c>
      <c r="H5" s="166">
        <f t="shared" si="0"/>
        <v>371.67</v>
      </c>
      <c r="I5" s="166">
        <f t="shared" si="0"/>
        <v>0</v>
      </c>
      <c r="J5" s="166">
        <f t="shared" si="0"/>
        <v>0</v>
      </c>
      <c r="K5" s="166">
        <f t="shared" si="0"/>
        <v>0</v>
      </c>
      <c r="L5" s="166">
        <f t="shared" si="0"/>
        <v>0</v>
      </c>
      <c r="M5" s="166">
        <f t="shared" si="0"/>
        <v>296.02</v>
      </c>
      <c r="N5" s="166">
        <f t="shared" si="0"/>
        <v>0</v>
      </c>
      <c r="O5" s="176"/>
    </row>
    <row r="6" s="143" customFormat="1" ht="21.95" customHeight="1" spans="1:15">
      <c r="A6" s="143">
        <v>2</v>
      </c>
      <c r="B6" s="167" t="s">
        <v>91</v>
      </c>
      <c r="C6" s="168" t="s">
        <v>92</v>
      </c>
      <c r="D6" s="169">
        <f>D7</f>
        <v>50</v>
      </c>
      <c r="E6" s="170">
        <f>E7</f>
        <v>1257.48</v>
      </c>
      <c r="F6" s="170">
        <v>503.79</v>
      </c>
      <c r="G6" s="170">
        <v>753.69</v>
      </c>
      <c r="H6" s="170">
        <v>0</v>
      </c>
      <c r="I6" s="170">
        <v>0</v>
      </c>
      <c r="J6" s="170">
        <v>0</v>
      </c>
      <c r="K6" s="170">
        <v>0</v>
      </c>
      <c r="L6" s="170">
        <v>0</v>
      </c>
      <c r="M6" s="170">
        <v>0</v>
      </c>
      <c r="N6" s="170">
        <f>N7</f>
        <v>0</v>
      </c>
      <c r="O6" s="177"/>
    </row>
    <row r="7" s="143" customFormat="1" ht="21.95" customHeight="1" spans="1:15">
      <c r="A7" s="143">
        <v>3</v>
      </c>
      <c r="B7" s="167" t="s">
        <v>93</v>
      </c>
      <c r="C7" s="168" t="s">
        <v>94</v>
      </c>
      <c r="D7" s="158">
        <v>50</v>
      </c>
      <c r="E7" s="170">
        <f t="shared" ref="E7:E14" si="1">F7+G7+H7+I7+J7+K7+L7+M7+N7</f>
        <v>1257.48</v>
      </c>
      <c r="F7" s="170">
        <v>503.79</v>
      </c>
      <c r="G7" s="170">
        <v>753.69</v>
      </c>
      <c r="H7" s="170">
        <v>0</v>
      </c>
      <c r="I7" s="178"/>
      <c r="J7" s="178"/>
      <c r="K7" s="178"/>
      <c r="L7" s="178"/>
      <c r="M7" s="170">
        <v>0</v>
      </c>
      <c r="N7" s="178"/>
      <c r="O7" s="177"/>
    </row>
    <row r="8" s="143" customFormat="1" ht="21.95" customHeight="1" spans="1:15">
      <c r="A8" s="143">
        <v>4</v>
      </c>
      <c r="B8" s="167" t="s">
        <v>91</v>
      </c>
      <c r="C8" s="168" t="s">
        <v>95</v>
      </c>
      <c r="D8" s="169">
        <f>D9</f>
        <v>29</v>
      </c>
      <c r="E8" s="170">
        <f>E9</f>
        <v>615.87</v>
      </c>
      <c r="F8" s="170">
        <v>289.05</v>
      </c>
      <c r="G8" s="170">
        <v>326.82</v>
      </c>
      <c r="H8" s="170">
        <v>0</v>
      </c>
      <c r="I8" s="170">
        <v>0</v>
      </c>
      <c r="J8" s="170">
        <v>0</v>
      </c>
      <c r="K8" s="170">
        <v>0</v>
      </c>
      <c r="L8" s="170">
        <v>0</v>
      </c>
      <c r="M8" s="170">
        <v>0</v>
      </c>
      <c r="N8" s="170">
        <f>N9</f>
        <v>0</v>
      </c>
      <c r="O8" s="177"/>
    </row>
    <row r="9" s="143" customFormat="1" ht="21.95" customHeight="1" spans="1:15">
      <c r="A9" s="143">
        <v>5</v>
      </c>
      <c r="B9" s="167" t="s">
        <v>93</v>
      </c>
      <c r="C9" s="168" t="s">
        <v>96</v>
      </c>
      <c r="D9" s="158">
        <v>29</v>
      </c>
      <c r="E9" s="170">
        <f t="shared" si="1"/>
        <v>615.87</v>
      </c>
      <c r="F9" s="170">
        <v>289.05</v>
      </c>
      <c r="G9" s="170">
        <v>326.82</v>
      </c>
      <c r="H9" s="170">
        <v>0</v>
      </c>
      <c r="I9" s="178"/>
      <c r="J9" s="178"/>
      <c r="K9" s="178"/>
      <c r="L9" s="178"/>
      <c r="M9" s="170">
        <v>0</v>
      </c>
      <c r="N9" s="178"/>
      <c r="O9" s="177"/>
    </row>
    <row r="10" s="143" customFormat="1" ht="21.95" customHeight="1" spans="1:15">
      <c r="A10" s="143">
        <v>6</v>
      </c>
      <c r="B10" s="167" t="s">
        <v>91</v>
      </c>
      <c r="C10" s="168" t="s">
        <v>97</v>
      </c>
      <c r="D10" s="169">
        <f>D11+D12+D13+D14</f>
        <v>987</v>
      </c>
      <c r="E10" s="170">
        <f>E11+E12+E13+E14</f>
        <v>12339.8279</v>
      </c>
      <c r="F10" s="170">
        <v>9039.99</v>
      </c>
      <c r="G10" s="170">
        <v>3294.8379</v>
      </c>
      <c r="H10" s="170">
        <v>5</v>
      </c>
      <c r="I10" s="170">
        <v>0</v>
      </c>
      <c r="J10" s="170">
        <v>0</v>
      </c>
      <c r="K10" s="170">
        <v>0</v>
      </c>
      <c r="L10" s="170">
        <v>0</v>
      </c>
      <c r="M10" s="170">
        <v>0</v>
      </c>
      <c r="N10" s="170">
        <f>N11+N12+N13+N14</f>
        <v>0</v>
      </c>
      <c r="O10" s="177"/>
    </row>
    <row r="11" s="143" customFormat="1" ht="21.95" customHeight="1" spans="1:15">
      <c r="A11" s="143">
        <v>7</v>
      </c>
      <c r="B11" s="167" t="s">
        <v>93</v>
      </c>
      <c r="C11" s="168" t="s">
        <v>98</v>
      </c>
      <c r="D11" s="158">
        <v>54</v>
      </c>
      <c r="E11" s="170">
        <f t="shared" si="1"/>
        <v>734.81</v>
      </c>
      <c r="F11" s="170">
        <v>497.09</v>
      </c>
      <c r="G11" s="170">
        <v>237.72</v>
      </c>
      <c r="H11" s="170">
        <v>0</v>
      </c>
      <c r="I11" s="178"/>
      <c r="J11" s="178"/>
      <c r="K11" s="178"/>
      <c r="L11" s="178"/>
      <c r="M11" s="170">
        <v>0</v>
      </c>
      <c r="N11" s="178"/>
      <c r="O11" s="177"/>
    </row>
    <row r="12" s="143" customFormat="1" ht="21.95" customHeight="1" spans="1:15">
      <c r="A12" s="143">
        <v>9</v>
      </c>
      <c r="B12" s="167" t="s">
        <v>99</v>
      </c>
      <c r="C12" s="168" t="s">
        <v>100</v>
      </c>
      <c r="D12" s="158">
        <v>21</v>
      </c>
      <c r="E12" s="170">
        <f t="shared" si="1"/>
        <v>814.87</v>
      </c>
      <c r="F12" s="170">
        <v>180.45</v>
      </c>
      <c r="G12" s="170">
        <v>629.42</v>
      </c>
      <c r="H12" s="170">
        <v>5</v>
      </c>
      <c r="I12" s="178"/>
      <c r="J12" s="178"/>
      <c r="K12" s="178"/>
      <c r="L12" s="178"/>
      <c r="M12" s="170">
        <v>0</v>
      </c>
      <c r="N12" s="178"/>
      <c r="O12" s="177"/>
    </row>
    <row r="13" s="143" customFormat="1" ht="21.95" customHeight="1" spans="1:15">
      <c r="A13" s="143">
        <v>11</v>
      </c>
      <c r="B13" s="167" t="s">
        <v>101</v>
      </c>
      <c r="C13" s="168" t="s">
        <v>102</v>
      </c>
      <c r="D13" s="158">
        <v>38</v>
      </c>
      <c r="E13" s="170">
        <f t="shared" si="1"/>
        <v>640.12</v>
      </c>
      <c r="F13" s="170">
        <v>349.23</v>
      </c>
      <c r="G13" s="170">
        <v>290.89</v>
      </c>
      <c r="H13" s="170">
        <v>0</v>
      </c>
      <c r="I13" s="178"/>
      <c r="J13" s="178"/>
      <c r="K13" s="178"/>
      <c r="L13" s="178"/>
      <c r="M13" s="170">
        <v>0</v>
      </c>
      <c r="N13" s="178"/>
      <c r="O13" s="177"/>
    </row>
    <row r="14" s="143" customFormat="1" ht="21.95" customHeight="1" spans="1:15">
      <c r="A14" s="143">
        <v>12</v>
      </c>
      <c r="B14" s="167" t="s">
        <v>93</v>
      </c>
      <c r="C14" s="168" t="s">
        <v>103</v>
      </c>
      <c r="D14" s="158">
        <v>874</v>
      </c>
      <c r="E14" s="170">
        <f t="shared" si="1"/>
        <v>10150.0279</v>
      </c>
      <c r="F14" s="170">
        <v>8013.22</v>
      </c>
      <c r="G14" s="170">
        <v>2136.8079</v>
      </c>
      <c r="H14" s="170">
        <v>0</v>
      </c>
      <c r="I14" s="178"/>
      <c r="J14" s="178"/>
      <c r="K14" s="178"/>
      <c r="L14" s="178"/>
      <c r="M14" s="170">
        <v>0</v>
      </c>
      <c r="N14" s="178"/>
      <c r="O14" s="177"/>
    </row>
    <row r="15" s="143" customFormat="1" ht="21.95" customHeight="1" spans="1:15">
      <c r="A15" s="143">
        <v>13</v>
      </c>
      <c r="B15" s="167" t="s">
        <v>91</v>
      </c>
      <c r="C15" s="168" t="s">
        <v>104</v>
      </c>
      <c r="D15" s="169">
        <f t="shared" ref="D15:D19" si="2">D16</f>
        <v>54</v>
      </c>
      <c r="E15" s="170">
        <f>E16</f>
        <v>991.72</v>
      </c>
      <c r="F15" s="170">
        <v>476.16</v>
      </c>
      <c r="G15" s="170">
        <v>515.56</v>
      </c>
      <c r="H15" s="170">
        <v>0</v>
      </c>
      <c r="I15" s="170">
        <v>0</v>
      </c>
      <c r="J15" s="170">
        <v>0</v>
      </c>
      <c r="K15" s="170">
        <v>0</v>
      </c>
      <c r="L15" s="170">
        <v>0</v>
      </c>
      <c r="M15" s="170">
        <v>0</v>
      </c>
      <c r="N15" s="170">
        <f t="shared" ref="N15:N19" si="3">N16</f>
        <v>0</v>
      </c>
      <c r="O15" s="177"/>
    </row>
    <row r="16" s="143" customFormat="1" ht="21.95" customHeight="1" spans="1:15">
      <c r="A16" s="143">
        <v>14</v>
      </c>
      <c r="B16" s="167" t="s">
        <v>93</v>
      </c>
      <c r="C16" s="168" t="s">
        <v>105</v>
      </c>
      <c r="D16" s="158">
        <v>54</v>
      </c>
      <c r="E16" s="170">
        <f t="shared" ref="E16:E20" si="4">F16+G16+H16+I16+J16+K16+L16+M16+N16</f>
        <v>991.72</v>
      </c>
      <c r="F16" s="170">
        <v>476.16</v>
      </c>
      <c r="G16" s="170">
        <v>515.56</v>
      </c>
      <c r="H16" s="170">
        <v>0</v>
      </c>
      <c r="I16" s="178"/>
      <c r="J16" s="178"/>
      <c r="K16" s="178"/>
      <c r="L16" s="178"/>
      <c r="M16" s="170">
        <v>0</v>
      </c>
      <c r="N16" s="178"/>
      <c r="O16" s="177"/>
    </row>
    <row r="17" s="143" customFormat="1" ht="21.95" customHeight="1" spans="1:15">
      <c r="A17" s="143">
        <v>15</v>
      </c>
      <c r="B17" s="167" t="s">
        <v>91</v>
      </c>
      <c r="C17" s="168" t="s">
        <v>106</v>
      </c>
      <c r="D17" s="169">
        <f t="shared" si="2"/>
        <v>23</v>
      </c>
      <c r="E17" s="170">
        <f>E18</f>
        <v>347.68</v>
      </c>
      <c r="F17" s="170">
        <v>195.58</v>
      </c>
      <c r="G17" s="170">
        <v>138.88</v>
      </c>
      <c r="H17" s="170">
        <v>0</v>
      </c>
      <c r="I17" s="170">
        <v>0</v>
      </c>
      <c r="J17" s="170">
        <v>0</v>
      </c>
      <c r="K17" s="170">
        <v>0</v>
      </c>
      <c r="L17" s="170">
        <v>0</v>
      </c>
      <c r="M17" s="170">
        <v>13.22</v>
      </c>
      <c r="N17" s="170">
        <f t="shared" si="3"/>
        <v>0</v>
      </c>
      <c r="O17" s="177"/>
    </row>
    <row r="18" s="143" customFormat="1" ht="21.95" customHeight="1" spans="1:15">
      <c r="A18" s="143">
        <v>16</v>
      </c>
      <c r="B18" s="167" t="s">
        <v>93</v>
      </c>
      <c r="C18" s="168" t="s">
        <v>107</v>
      </c>
      <c r="D18" s="158">
        <v>23</v>
      </c>
      <c r="E18" s="170">
        <f t="shared" si="4"/>
        <v>347.68</v>
      </c>
      <c r="F18" s="170">
        <v>195.58</v>
      </c>
      <c r="G18" s="170">
        <v>138.88</v>
      </c>
      <c r="H18" s="170">
        <v>0</v>
      </c>
      <c r="I18" s="178"/>
      <c r="J18" s="178"/>
      <c r="K18" s="178"/>
      <c r="L18" s="178"/>
      <c r="M18" s="170">
        <v>13.22</v>
      </c>
      <c r="N18" s="178"/>
      <c r="O18" s="177"/>
    </row>
    <row r="19" s="143" customFormat="1" ht="21.95" customHeight="1" spans="1:15">
      <c r="A19" s="143">
        <v>17</v>
      </c>
      <c r="B19" s="167" t="s">
        <v>91</v>
      </c>
      <c r="C19" s="168" t="s">
        <v>108</v>
      </c>
      <c r="D19" s="169">
        <f t="shared" si="2"/>
        <v>116</v>
      </c>
      <c r="E19" s="170">
        <f>F19+G19+H19+I19+J19+K19+L19+M19</f>
        <v>1538.67</v>
      </c>
      <c r="F19" s="170">
        <v>1066.71</v>
      </c>
      <c r="G19" s="170">
        <v>388.96</v>
      </c>
      <c r="H19" s="170">
        <v>0</v>
      </c>
      <c r="I19" s="170">
        <v>0</v>
      </c>
      <c r="J19" s="170">
        <v>0</v>
      </c>
      <c r="K19" s="170">
        <v>0</v>
      </c>
      <c r="L19" s="170">
        <v>0</v>
      </c>
      <c r="M19" s="170">
        <v>83</v>
      </c>
      <c r="N19" s="170">
        <f t="shared" si="3"/>
        <v>0</v>
      </c>
      <c r="O19" s="177"/>
    </row>
    <row r="20" s="143" customFormat="1" ht="21.95" customHeight="1" spans="1:15">
      <c r="A20" s="143">
        <v>18</v>
      </c>
      <c r="B20" s="167" t="s">
        <v>93</v>
      </c>
      <c r="C20" s="168" t="s">
        <v>109</v>
      </c>
      <c r="D20" s="158">
        <v>116</v>
      </c>
      <c r="E20" s="170">
        <f t="shared" si="4"/>
        <v>1538.67</v>
      </c>
      <c r="F20" s="170">
        <v>1066.71</v>
      </c>
      <c r="G20" s="170">
        <v>388.96</v>
      </c>
      <c r="H20" s="170">
        <v>0</v>
      </c>
      <c r="I20" s="178"/>
      <c r="J20" s="178"/>
      <c r="K20" s="178"/>
      <c r="L20" s="178"/>
      <c r="M20" s="170">
        <v>83</v>
      </c>
      <c r="N20" s="178"/>
      <c r="O20" s="177"/>
    </row>
    <row r="21" s="143" customFormat="1" ht="21.95" customHeight="1" spans="1:15">
      <c r="A21" s="143">
        <v>19</v>
      </c>
      <c r="B21" s="167" t="s">
        <v>91</v>
      </c>
      <c r="C21" s="168" t="s">
        <v>110</v>
      </c>
      <c r="D21" s="169">
        <f>D22+D23</f>
        <v>0</v>
      </c>
      <c r="E21" s="170">
        <f>E22+E23</f>
        <v>4800</v>
      </c>
      <c r="F21" s="170">
        <v>0</v>
      </c>
      <c r="G21" s="170">
        <v>4800</v>
      </c>
      <c r="H21" s="170">
        <v>0</v>
      </c>
      <c r="I21" s="170">
        <v>0</v>
      </c>
      <c r="J21" s="170">
        <v>0</v>
      </c>
      <c r="K21" s="170">
        <v>0</v>
      </c>
      <c r="L21" s="170">
        <v>0</v>
      </c>
      <c r="M21" s="170">
        <v>0</v>
      </c>
      <c r="N21" s="170">
        <f>N22+N23</f>
        <v>0</v>
      </c>
      <c r="O21" s="177"/>
    </row>
    <row r="22" s="143" customFormat="1" ht="21.95" customHeight="1" spans="1:15">
      <c r="A22" s="143">
        <v>20</v>
      </c>
      <c r="B22" s="167" t="s">
        <v>93</v>
      </c>
      <c r="C22" s="168" t="s">
        <v>111</v>
      </c>
      <c r="D22" s="158"/>
      <c r="E22" s="170">
        <f t="shared" ref="E22:E25" si="5">F22+G22+H22+I22+J22+K22+L22+M22+N22</f>
        <v>1500</v>
      </c>
      <c r="F22" s="170">
        <v>0</v>
      </c>
      <c r="G22" s="170">
        <v>1500</v>
      </c>
      <c r="H22" s="170">
        <v>0</v>
      </c>
      <c r="I22" s="178"/>
      <c r="J22" s="178"/>
      <c r="K22" s="178"/>
      <c r="L22" s="178"/>
      <c r="M22" s="170">
        <v>0</v>
      </c>
      <c r="N22" s="178"/>
      <c r="O22" s="177"/>
    </row>
    <row r="23" s="143" customFormat="1" ht="21.95" customHeight="1" spans="1:15">
      <c r="A23" s="143">
        <v>21</v>
      </c>
      <c r="B23" s="167" t="s">
        <v>93</v>
      </c>
      <c r="C23" s="168" t="s">
        <v>112</v>
      </c>
      <c r="D23" s="158"/>
      <c r="E23" s="170">
        <f t="shared" si="5"/>
        <v>3300</v>
      </c>
      <c r="F23" s="170">
        <v>0</v>
      </c>
      <c r="G23" s="170">
        <v>3300</v>
      </c>
      <c r="H23" s="170">
        <v>0</v>
      </c>
      <c r="I23" s="178"/>
      <c r="J23" s="178"/>
      <c r="K23" s="178"/>
      <c r="L23" s="178"/>
      <c r="M23" s="170">
        <v>0</v>
      </c>
      <c r="N23" s="178"/>
      <c r="O23" s="177"/>
    </row>
    <row r="24" s="143" customFormat="1" ht="21.95" customHeight="1" spans="1:15">
      <c r="A24" s="143">
        <v>22</v>
      </c>
      <c r="B24" s="167" t="s">
        <v>91</v>
      </c>
      <c r="C24" s="168" t="s">
        <v>113</v>
      </c>
      <c r="D24" s="169">
        <f>D25</f>
        <v>28</v>
      </c>
      <c r="E24" s="170">
        <f>E25</f>
        <v>480.67</v>
      </c>
      <c r="F24" s="170">
        <v>255.61</v>
      </c>
      <c r="G24" s="170">
        <v>225.06</v>
      </c>
      <c r="H24" s="170">
        <v>0</v>
      </c>
      <c r="I24" s="170">
        <v>0</v>
      </c>
      <c r="J24" s="170">
        <v>0</v>
      </c>
      <c r="K24" s="170">
        <v>0</v>
      </c>
      <c r="L24" s="170">
        <v>0</v>
      </c>
      <c r="M24" s="170">
        <v>0</v>
      </c>
      <c r="N24" s="170">
        <f>N25</f>
        <v>0</v>
      </c>
      <c r="O24" s="177"/>
    </row>
    <row r="25" s="143" customFormat="1" ht="21.95" customHeight="1" spans="1:15">
      <c r="A25" s="143">
        <v>23</v>
      </c>
      <c r="B25" s="167" t="s">
        <v>93</v>
      </c>
      <c r="C25" s="168" t="s">
        <v>114</v>
      </c>
      <c r="D25" s="158">
        <v>28</v>
      </c>
      <c r="E25" s="170">
        <f t="shared" si="5"/>
        <v>480.67</v>
      </c>
      <c r="F25" s="170">
        <v>255.61</v>
      </c>
      <c r="G25" s="170">
        <v>225.06</v>
      </c>
      <c r="H25" s="170">
        <v>0</v>
      </c>
      <c r="I25" s="178"/>
      <c r="J25" s="178"/>
      <c r="K25" s="178"/>
      <c r="L25" s="178"/>
      <c r="M25" s="170">
        <v>0</v>
      </c>
      <c r="N25" s="178"/>
      <c r="O25" s="177"/>
    </row>
    <row r="26" s="143" customFormat="1" ht="21.95" customHeight="1" spans="1:15">
      <c r="A26" s="143">
        <v>24</v>
      </c>
      <c r="B26" s="167" t="s">
        <v>91</v>
      </c>
      <c r="C26" s="168" t="s">
        <v>115</v>
      </c>
      <c r="D26" s="169">
        <f>D27</f>
        <v>16</v>
      </c>
      <c r="E26" s="170">
        <f>E27</f>
        <v>182.14</v>
      </c>
      <c r="F26" s="170">
        <v>142.29</v>
      </c>
      <c r="G26" s="170">
        <v>39.85</v>
      </c>
      <c r="H26" s="170">
        <v>0</v>
      </c>
      <c r="I26" s="170">
        <v>0</v>
      </c>
      <c r="J26" s="170">
        <v>0</v>
      </c>
      <c r="K26" s="170">
        <v>0</v>
      </c>
      <c r="L26" s="170">
        <v>0</v>
      </c>
      <c r="M26" s="170">
        <v>0</v>
      </c>
      <c r="N26" s="170">
        <f>N27</f>
        <v>0</v>
      </c>
      <c r="O26" s="177"/>
    </row>
    <row r="27" s="143" customFormat="1" ht="21.95" customHeight="1" spans="1:15">
      <c r="A27" s="143">
        <v>25</v>
      </c>
      <c r="B27" s="167" t="s">
        <v>93</v>
      </c>
      <c r="C27" s="168" t="s">
        <v>116</v>
      </c>
      <c r="D27" s="158">
        <v>16</v>
      </c>
      <c r="E27" s="170">
        <f t="shared" ref="E27:E31" si="6">F27+G27+H27+I27+J27+K27+L27+M27+N27</f>
        <v>182.14</v>
      </c>
      <c r="F27" s="170">
        <v>142.29</v>
      </c>
      <c r="G27" s="170">
        <v>39.85</v>
      </c>
      <c r="H27" s="170">
        <v>0</v>
      </c>
      <c r="I27" s="178"/>
      <c r="J27" s="178"/>
      <c r="K27" s="178"/>
      <c r="L27" s="178"/>
      <c r="M27" s="170">
        <v>0</v>
      </c>
      <c r="N27" s="178"/>
      <c r="O27" s="177"/>
    </row>
    <row r="28" s="143" customFormat="1" ht="21.95" customHeight="1" spans="1:15">
      <c r="A28" s="143">
        <v>26</v>
      </c>
      <c r="B28" s="167" t="s">
        <v>91</v>
      </c>
      <c r="C28" s="168" t="s">
        <v>117</v>
      </c>
      <c r="D28" s="169">
        <f>D29+D30+D31</f>
        <v>125</v>
      </c>
      <c r="E28" s="170">
        <f>E29+E30+E31</f>
        <v>1962.7</v>
      </c>
      <c r="F28" s="170">
        <v>1164.54</v>
      </c>
      <c r="G28" s="170">
        <v>783.16</v>
      </c>
      <c r="H28" s="170">
        <v>0</v>
      </c>
      <c r="I28" s="170">
        <v>0</v>
      </c>
      <c r="J28" s="170">
        <v>0</v>
      </c>
      <c r="K28" s="170">
        <v>0</v>
      </c>
      <c r="L28" s="170">
        <v>0</v>
      </c>
      <c r="M28" s="170">
        <v>15</v>
      </c>
      <c r="N28" s="170">
        <f>N29+N30+N31</f>
        <v>0</v>
      </c>
      <c r="O28" s="177"/>
    </row>
    <row r="29" s="143" customFormat="1" ht="21.95" customHeight="1" spans="1:15">
      <c r="A29" s="143">
        <v>27</v>
      </c>
      <c r="B29" s="167" t="s">
        <v>93</v>
      </c>
      <c r="C29" s="168" t="s">
        <v>118</v>
      </c>
      <c r="D29" s="158">
        <v>104</v>
      </c>
      <c r="E29" s="170">
        <f t="shared" si="6"/>
        <v>1487.05</v>
      </c>
      <c r="F29" s="170">
        <v>955.65</v>
      </c>
      <c r="G29" s="170">
        <v>516.4</v>
      </c>
      <c r="H29" s="170">
        <v>0</v>
      </c>
      <c r="I29" s="178"/>
      <c r="J29" s="178"/>
      <c r="K29" s="178"/>
      <c r="L29" s="178"/>
      <c r="M29" s="170">
        <v>15</v>
      </c>
      <c r="N29" s="178"/>
      <c r="O29" s="177"/>
    </row>
    <row r="30" s="143" customFormat="1" ht="21.95" customHeight="1" spans="1:15">
      <c r="A30" s="143">
        <v>28</v>
      </c>
      <c r="B30" s="167" t="s">
        <v>93</v>
      </c>
      <c r="C30" s="168" t="s">
        <v>119</v>
      </c>
      <c r="D30" s="158">
        <v>21</v>
      </c>
      <c r="E30" s="170">
        <f t="shared" si="6"/>
        <v>383.65</v>
      </c>
      <c r="F30" s="170">
        <v>208.89</v>
      </c>
      <c r="G30" s="170">
        <v>174.76</v>
      </c>
      <c r="H30" s="170">
        <v>0</v>
      </c>
      <c r="I30" s="178"/>
      <c r="J30" s="178"/>
      <c r="K30" s="178"/>
      <c r="L30" s="178"/>
      <c r="M30" s="170">
        <v>0</v>
      </c>
      <c r="N30" s="178"/>
      <c r="O30" s="177"/>
    </row>
    <row r="31" s="143" customFormat="1" ht="21.95" customHeight="1" spans="1:15">
      <c r="A31" s="143">
        <v>29</v>
      </c>
      <c r="B31" s="167" t="s">
        <v>93</v>
      </c>
      <c r="C31" s="168" t="s">
        <v>120</v>
      </c>
      <c r="D31" s="158"/>
      <c r="E31" s="170">
        <f t="shared" si="6"/>
        <v>92</v>
      </c>
      <c r="F31" s="170">
        <v>0</v>
      </c>
      <c r="G31" s="170">
        <v>92</v>
      </c>
      <c r="H31" s="170">
        <v>0</v>
      </c>
      <c r="I31" s="178"/>
      <c r="J31" s="178"/>
      <c r="K31" s="178"/>
      <c r="L31" s="178"/>
      <c r="M31" s="170">
        <v>0</v>
      </c>
      <c r="N31" s="178"/>
      <c r="O31" s="177"/>
    </row>
    <row r="32" s="143" customFormat="1" ht="21.95" customHeight="1" spans="1:15">
      <c r="A32" s="143">
        <v>30</v>
      </c>
      <c r="B32" s="167" t="s">
        <v>91</v>
      </c>
      <c r="C32" s="168" t="s">
        <v>121</v>
      </c>
      <c r="D32" s="169">
        <f>D33+D34</f>
        <v>46</v>
      </c>
      <c r="E32" s="170">
        <f>E33+E34</f>
        <v>885.99</v>
      </c>
      <c r="F32" s="170">
        <v>389.93</v>
      </c>
      <c r="G32" s="170">
        <v>496.06</v>
      </c>
      <c r="H32" s="170">
        <v>0</v>
      </c>
      <c r="I32" s="170">
        <v>0</v>
      </c>
      <c r="J32" s="170">
        <v>0</v>
      </c>
      <c r="K32" s="170">
        <v>0</v>
      </c>
      <c r="L32" s="170">
        <v>0</v>
      </c>
      <c r="M32" s="170">
        <v>0</v>
      </c>
      <c r="N32" s="170">
        <f>N33+N34</f>
        <v>0</v>
      </c>
      <c r="O32" s="177"/>
    </row>
    <row r="33" s="143" customFormat="1" ht="21.95" customHeight="1" spans="1:15">
      <c r="A33" s="143">
        <v>31</v>
      </c>
      <c r="B33" s="167" t="s">
        <v>93</v>
      </c>
      <c r="C33" s="168" t="s">
        <v>122</v>
      </c>
      <c r="D33" s="158">
        <v>46</v>
      </c>
      <c r="E33" s="170">
        <f t="shared" ref="E33:E38" si="7">F33+G33+H33+I33+J33+K33+L33+M33+N33</f>
        <v>485.99</v>
      </c>
      <c r="F33" s="170">
        <v>389.93</v>
      </c>
      <c r="G33" s="170">
        <v>96.06</v>
      </c>
      <c r="H33" s="170">
        <v>0</v>
      </c>
      <c r="I33" s="178"/>
      <c r="J33" s="178"/>
      <c r="K33" s="178"/>
      <c r="L33" s="178"/>
      <c r="M33" s="170">
        <v>0</v>
      </c>
      <c r="N33" s="178"/>
      <c r="O33" s="177"/>
    </row>
    <row r="34" s="143" customFormat="1" ht="21.95" customHeight="1" spans="1:15">
      <c r="A34" s="143">
        <v>32</v>
      </c>
      <c r="B34" s="167" t="s">
        <v>93</v>
      </c>
      <c r="C34" s="168" t="s">
        <v>123</v>
      </c>
      <c r="D34" s="158"/>
      <c r="E34" s="170">
        <f t="shared" si="7"/>
        <v>400</v>
      </c>
      <c r="F34" s="170">
        <v>0</v>
      </c>
      <c r="G34" s="170">
        <v>400</v>
      </c>
      <c r="H34" s="170">
        <v>0</v>
      </c>
      <c r="I34" s="178"/>
      <c r="J34" s="178"/>
      <c r="K34" s="178"/>
      <c r="L34" s="178"/>
      <c r="M34" s="170">
        <v>0</v>
      </c>
      <c r="N34" s="178"/>
      <c r="O34" s="177"/>
    </row>
    <row r="35" s="143" customFormat="1" ht="21.95" customHeight="1" spans="1:15">
      <c r="A35" s="143">
        <v>33</v>
      </c>
      <c r="B35" s="167" t="s">
        <v>91</v>
      </c>
      <c r="C35" s="168" t="s">
        <v>124</v>
      </c>
      <c r="D35" s="158"/>
      <c r="E35" s="170">
        <f>F35+G35+H35+I35+J35+K35+L35+M35</f>
        <v>0</v>
      </c>
      <c r="F35" s="170">
        <v>0</v>
      </c>
      <c r="G35" s="170">
        <v>0</v>
      </c>
      <c r="H35" s="170">
        <v>0</v>
      </c>
      <c r="I35" s="178"/>
      <c r="J35" s="178"/>
      <c r="K35" s="178"/>
      <c r="L35" s="178"/>
      <c r="M35" s="170">
        <v>0</v>
      </c>
      <c r="N35" s="178"/>
      <c r="O35" s="177"/>
    </row>
    <row r="36" s="143" customFormat="1" ht="21.95" customHeight="1" spans="1:15">
      <c r="A36" s="143">
        <v>34</v>
      </c>
      <c r="B36" s="167" t="s">
        <v>91</v>
      </c>
      <c r="C36" s="168" t="s">
        <v>125</v>
      </c>
      <c r="D36" s="158"/>
      <c r="E36" s="170">
        <f>F36+G36+H36+I36+J36+K36+L36+M36</f>
        <v>220</v>
      </c>
      <c r="F36" s="170">
        <v>0</v>
      </c>
      <c r="G36" s="170">
        <v>120</v>
      </c>
      <c r="H36" s="170">
        <v>0</v>
      </c>
      <c r="I36" s="178"/>
      <c r="J36" s="178"/>
      <c r="K36" s="178"/>
      <c r="L36" s="178"/>
      <c r="M36" s="170">
        <v>100</v>
      </c>
      <c r="N36" s="178"/>
      <c r="O36" s="177"/>
    </row>
    <row r="37" s="143" customFormat="1" ht="21.95" customHeight="1" spans="1:15">
      <c r="A37" s="143">
        <v>35</v>
      </c>
      <c r="B37" s="167" t="s">
        <v>91</v>
      </c>
      <c r="C37" s="168" t="s">
        <v>126</v>
      </c>
      <c r="D37" s="169">
        <f>D38</f>
        <v>8</v>
      </c>
      <c r="E37" s="170">
        <f>E38</f>
        <v>93.51</v>
      </c>
      <c r="F37" s="170">
        <v>73.27</v>
      </c>
      <c r="G37" s="170">
        <v>20.24</v>
      </c>
      <c r="H37" s="170">
        <v>0</v>
      </c>
      <c r="I37" s="170">
        <v>0</v>
      </c>
      <c r="J37" s="170">
        <v>0</v>
      </c>
      <c r="K37" s="170">
        <v>0</v>
      </c>
      <c r="L37" s="170">
        <v>0</v>
      </c>
      <c r="M37" s="170">
        <v>0</v>
      </c>
      <c r="N37" s="170">
        <f>N38</f>
        <v>0</v>
      </c>
      <c r="O37" s="177"/>
    </row>
    <row r="38" s="143" customFormat="1" ht="21.95" customHeight="1" spans="1:15">
      <c r="A38" s="143">
        <v>36</v>
      </c>
      <c r="B38" s="167" t="s">
        <v>101</v>
      </c>
      <c r="C38" s="168" t="s">
        <v>127</v>
      </c>
      <c r="D38" s="158">
        <v>8</v>
      </c>
      <c r="E38" s="170">
        <f t="shared" si="7"/>
        <v>93.51</v>
      </c>
      <c r="F38" s="170">
        <v>73.27</v>
      </c>
      <c r="G38" s="170">
        <v>20.24</v>
      </c>
      <c r="H38" s="170">
        <v>0</v>
      </c>
      <c r="I38" s="178"/>
      <c r="J38" s="178"/>
      <c r="K38" s="178"/>
      <c r="L38" s="178"/>
      <c r="M38" s="170">
        <v>0</v>
      </c>
      <c r="N38" s="178"/>
      <c r="O38" s="177"/>
    </row>
    <row r="39" s="143" customFormat="1" ht="21.95" customHeight="1" spans="1:15">
      <c r="A39" s="143">
        <v>37</v>
      </c>
      <c r="B39" s="167" t="s">
        <v>91</v>
      </c>
      <c r="C39" s="168" t="s">
        <v>128</v>
      </c>
      <c r="D39" s="169">
        <f>D40</f>
        <v>0</v>
      </c>
      <c r="E39" s="170">
        <f>E40</f>
        <v>9</v>
      </c>
      <c r="F39" s="170">
        <v>0</v>
      </c>
      <c r="G39" s="170">
        <v>9</v>
      </c>
      <c r="H39" s="170">
        <v>0</v>
      </c>
      <c r="I39" s="170">
        <v>0</v>
      </c>
      <c r="J39" s="170">
        <v>0</v>
      </c>
      <c r="K39" s="170">
        <v>0</v>
      </c>
      <c r="L39" s="170">
        <v>0</v>
      </c>
      <c r="M39" s="170">
        <v>0</v>
      </c>
      <c r="N39" s="170">
        <f>N40</f>
        <v>0</v>
      </c>
      <c r="O39" s="177"/>
    </row>
    <row r="40" s="143" customFormat="1" ht="21.95" customHeight="1" spans="1:15">
      <c r="A40" s="143">
        <v>38</v>
      </c>
      <c r="B40" s="167" t="s">
        <v>101</v>
      </c>
      <c r="C40" s="168" t="s">
        <v>129</v>
      </c>
      <c r="D40" s="158"/>
      <c r="E40" s="170">
        <f t="shared" ref="E40:E46" si="8">F40+G40+H40+I40+J40+K40+L40+M40+N40</f>
        <v>9</v>
      </c>
      <c r="F40" s="170">
        <v>0</v>
      </c>
      <c r="G40" s="170">
        <v>9</v>
      </c>
      <c r="H40" s="170">
        <v>0</v>
      </c>
      <c r="I40" s="178"/>
      <c r="J40" s="178"/>
      <c r="K40" s="178"/>
      <c r="L40" s="178"/>
      <c r="M40" s="170">
        <v>0</v>
      </c>
      <c r="N40" s="178"/>
      <c r="O40" s="177"/>
    </row>
    <row r="41" s="143" customFormat="1" ht="21.95" customHeight="1" spans="1:15">
      <c r="A41" s="143">
        <v>39</v>
      </c>
      <c r="B41" s="167" t="s">
        <v>91</v>
      </c>
      <c r="C41" s="168" t="s">
        <v>130</v>
      </c>
      <c r="D41" s="169">
        <f>SUM(D42:D46)</f>
        <v>21</v>
      </c>
      <c r="E41" s="170">
        <f>E42+E43+E44+E45+E46</f>
        <v>232.7</v>
      </c>
      <c r="F41" s="170">
        <v>183.59</v>
      </c>
      <c r="G41" s="170">
        <v>49.11</v>
      </c>
      <c r="H41" s="170">
        <v>0</v>
      </c>
      <c r="I41" s="170">
        <v>0</v>
      </c>
      <c r="J41" s="170">
        <v>0</v>
      </c>
      <c r="K41" s="170">
        <v>0</v>
      </c>
      <c r="L41" s="170">
        <v>0</v>
      </c>
      <c r="M41" s="170">
        <v>0</v>
      </c>
      <c r="N41" s="170">
        <f>N42+N43+N44+N45+N46</f>
        <v>0</v>
      </c>
      <c r="O41" s="177"/>
    </row>
    <row r="42" s="143" customFormat="1" ht="21.95" customHeight="1" spans="1:15">
      <c r="A42" s="143">
        <v>40</v>
      </c>
      <c r="B42" s="167" t="s">
        <v>101</v>
      </c>
      <c r="C42" s="168" t="s">
        <v>131</v>
      </c>
      <c r="D42" s="158">
        <v>5</v>
      </c>
      <c r="E42" s="170">
        <f t="shared" si="8"/>
        <v>50.96</v>
      </c>
      <c r="F42" s="170">
        <v>38.46</v>
      </c>
      <c r="G42" s="170">
        <v>12.5</v>
      </c>
      <c r="H42" s="170">
        <v>0</v>
      </c>
      <c r="I42" s="178"/>
      <c r="J42" s="178"/>
      <c r="K42" s="178"/>
      <c r="L42" s="178"/>
      <c r="M42" s="170">
        <v>0</v>
      </c>
      <c r="N42" s="178"/>
      <c r="O42" s="177"/>
    </row>
    <row r="43" s="143" customFormat="1" ht="21.95" customHeight="1" spans="1:15">
      <c r="A43" s="143">
        <v>41</v>
      </c>
      <c r="B43" s="167" t="s">
        <v>101</v>
      </c>
      <c r="C43" s="168" t="s">
        <v>132</v>
      </c>
      <c r="D43" s="158">
        <v>6</v>
      </c>
      <c r="E43" s="170">
        <f t="shared" si="8"/>
        <v>62.35</v>
      </c>
      <c r="F43" s="170">
        <v>48.65</v>
      </c>
      <c r="G43" s="170">
        <v>13.7</v>
      </c>
      <c r="H43" s="170">
        <v>0</v>
      </c>
      <c r="I43" s="178"/>
      <c r="J43" s="178"/>
      <c r="K43" s="178"/>
      <c r="L43" s="178"/>
      <c r="M43" s="170">
        <v>0</v>
      </c>
      <c r="N43" s="178"/>
      <c r="O43" s="177"/>
    </row>
    <row r="44" s="143" customFormat="1" ht="21.95" customHeight="1" spans="1:15">
      <c r="A44" s="143">
        <v>42</v>
      </c>
      <c r="B44" s="167" t="s">
        <v>133</v>
      </c>
      <c r="C44" s="168" t="s">
        <v>134</v>
      </c>
      <c r="D44" s="158"/>
      <c r="E44" s="170">
        <f t="shared" si="8"/>
        <v>10</v>
      </c>
      <c r="F44" s="170">
        <v>0</v>
      </c>
      <c r="G44" s="170">
        <v>10</v>
      </c>
      <c r="H44" s="170">
        <v>0</v>
      </c>
      <c r="I44" s="178"/>
      <c r="J44" s="178"/>
      <c r="K44" s="178"/>
      <c r="L44" s="178"/>
      <c r="M44" s="170">
        <v>0</v>
      </c>
      <c r="N44" s="178"/>
      <c r="O44" s="177"/>
    </row>
    <row r="45" s="143" customFormat="1" ht="21.95" customHeight="1" spans="1:15">
      <c r="A45" s="143">
        <v>43</v>
      </c>
      <c r="B45" s="167" t="s">
        <v>133</v>
      </c>
      <c r="C45" s="168" t="s">
        <v>135</v>
      </c>
      <c r="D45" s="158"/>
      <c r="E45" s="170">
        <f t="shared" si="8"/>
        <v>8</v>
      </c>
      <c r="F45" s="170">
        <v>0</v>
      </c>
      <c r="G45" s="170">
        <v>8</v>
      </c>
      <c r="H45" s="170">
        <v>0</v>
      </c>
      <c r="I45" s="178"/>
      <c r="J45" s="178"/>
      <c r="K45" s="178"/>
      <c r="L45" s="178"/>
      <c r="M45" s="170">
        <v>0</v>
      </c>
      <c r="N45" s="178"/>
      <c r="O45" s="177"/>
    </row>
    <row r="46" s="143" customFormat="1" ht="21.95" customHeight="1" spans="1:15">
      <c r="A46" s="143">
        <v>44</v>
      </c>
      <c r="B46" s="167" t="s">
        <v>101</v>
      </c>
      <c r="C46" s="168" t="s">
        <v>136</v>
      </c>
      <c r="D46" s="158">
        <v>10</v>
      </c>
      <c r="E46" s="170">
        <f t="shared" si="8"/>
        <v>101.39</v>
      </c>
      <c r="F46" s="170">
        <v>96.48</v>
      </c>
      <c r="G46" s="170">
        <v>4.91</v>
      </c>
      <c r="H46" s="170">
        <v>0</v>
      </c>
      <c r="I46" s="178"/>
      <c r="J46" s="178"/>
      <c r="K46" s="178"/>
      <c r="L46" s="178"/>
      <c r="M46" s="170">
        <v>0</v>
      </c>
      <c r="N46" s="178"/>
      <c r="O46" s="177"/>
    </row>
    <row r="47" s="143" customFormat="1" ht="21.95" customHeight="1" spans="1:15">
      <c r="A47" s="143">
        <v>45</v>
      </c>
      <c r="B47" s="167" t="s">
        <v>91</v>
      </c>
      <c r="C47" s="168" t="s">
        <v>137</v>
      </c>
      <c r="D47" s="169">
        <f>D48+D49</f>
        <v>66</v>
      </c>
      <c r="E47" s="170">
        <f>E48+E49</f>
        <v>1167.86</v>
      </c>
      <c r="F47" s="170">
        <v>614.06</v>
      </c>
      <c r="G47" s="170">
        <v>553.8</v>
      </c>
      <c r="H47" s="170">
        <v>0</v>
      </c>
      <c r="I47" s="170">
        <v>0</v>
      </c>
      <c r="J47" s="170">
        <v>0</v>
      </c>
      <c r="K47" s="170">
        <v>0</v>
      </c>
      <c r="L47" s="170">
        <v>0</v>
      </c>
      <c r="M47" s="170">
        <v>0</v>
      </c>
      <c r="N47" s="170">
        <f>N48+N49</f>
        <v>0</v>
      </c>
      <c r="O47" s="177"/>
    </row>
    <row r="48" s="143" customFormat="1" ht="21.95" customHeight="1" spans="1:15">
      <c r="A48" s="143">
        <v>46</v>
      </c>
      <c r="B48" s="167" t="s">
        <v>93</v>
      </c>
      <c r="C48" s="168" t="s">
        <v>138</v>
      </c>
      <c r="D48" s="158">
        <v>66</v>
      </c>
      <c r="E48" s="170">
        <f t="shared" ref="E48:E51" si="9">F48+G48+H48+I48+J48+K48+L48+M48+N48</f>
        <v>951.86</v>
      </c>
      <c r="F48" s="170">
        <v>614.06</v>
      </c>
      <c r="G48" s="170">
        <v>337.8</v>
      </c>
      <c r="H48" s="170">
        <v>0</v>
      </c>
      <c r="I48" s="178"/>
      <c r="J48" s="178"/>
      <c r="K48" s="178"/>
      <c r="L48" s="178"/>
      <c r="M48" s="170">
        <v>0</v>
      </c>
      <c r="N48" s="178"/>
      <c r="O48" s="177"/>
    </row>
    <row r="49" s="143" customFormat="1" ht="21.95" customHeight="1" spans="1:15">
      <c r="A49" s="143">
        <v>47</v>
      </c>
      <c r="B49" s="167" t="s">
        <v>101</v>
      </c>
      <c r="C49" s="168" t="s">
        <v>139</v>
      </c>
      <c r="D49" s="158"/>
      <c r="E49" s="170">
        <f t="shared" si="9"/>
        <v>216</v>
      </c>
      <c r="F49" s="170">
        <v>0</v>
      </c>
      <c r="G49" s="170">
        <v>216</v>
      </c>
      <c r="H49" s="170">
        <v>0</v>
      </c>
      <c r="I49" s="178"/>
      <c r="J49" s="178"/>
      <c r="K49" s="178"/>
      <c r="L49" s="178"/>
      <c r="M49" s="170">
        <v>0</v>
      </c>
      <c r="N49" s="178"/>
      <c r="O49" s="177"/>
    </row>
    <row r="50" s="143" customFormat="1" ht="21.95" customHeight="1" spans="1:15">
      <c r="A50" s="143">
        <v>48</v>
      </c>
      <c r="B50" s="167" t="s">
        <v>91</v>
      </c>
      <c r="C50" s="168" t="s">
        <v>140</v>
      </c>
      <c r="D50" s="169">
        <f t="shared" ref="D50:D54" si="10">D51</f>
        <v>31</v>
      </c>
      <c r="E50" s="170">
        <f t="shared" ref="E50:E54" si="11">E51</f>
        <v>728.66</v>
      </c>
      <c r="F50" s="170">
        <v>270</v>
      </c>
      <c r="G50" s="170">
        <v>154.66</v>
      </c>
      <c r="H50" s="170">
        <v>300</v>
      </c>
      <c r="I50" s="170">
        <v>0</v>
      </c>
      <c r="J50" s="170">
        <v>0</v>
      </c>
      <c r="K50" s="170">
        <v>0</v>
      </c>
      <c r="L50" s="170">
        <v>0</v>
      </c>
      <c r="M50" s="170">
        <v>4</v>
      </c>
      <c r="N50" s="170">
        <f t="shared" ref="N50:N54" si="12">N51</f>
        <v>0</v>
      </c>
      <c r="O50" s="177"/>
    </row>
    <row r="51" s="143" customFormat="1" ht="21.95" customHeight="1" spans="1:15">
      <c r="A51" s="143">
        <v>49</v>
      </c>
      <c r="B51" s="167" t="s">
        <v>93</v>
      </c>
      <c r="C51" s="168" t="s">
        <v>141</v>
      </c>
      <c r="D51" s="158">
        <v>31</v>
      </c>
      <c r="E51" s="170">
        <f t="shared" si="9"/>
        <v>728.66</v>
      </c>
      <c r="F51" s="170">
        <v>270</v>
      </c>
      <c r="G51" s="170">
        <v>154.66</v>
      </c>
      <c r="H51" s="170">
        <v>300</v>
      </c>
      <c r="I51" s="178"/>
      <c r="J51" s="178"/>
      <c r="K51" s="178"/>
      <c r="L51" s="178"/>
      <c r="M51" s="170">
        <v>4</v>
      </c>
      <c r="N51" s="178"/>
      <c r="O51" s="177"/>
    </row>
    <row r="52" s="143" customFormat="1" ht="21.95" customHeight="1" spans="1:15">
      <c r="A52" s="143">
        <v>50</v>
      </c>
      <c r="B52" s="167" t="s">
        <v>91</v>
      </c>
      <c r="C52" s="168" t="s">
        <v>142</v>
      </c>
      <c r="D52" s="169">
        <f t="shared" si="10"/>
        <v>23</v>
      </c>
      <c r="E52" s="170">
        <f t="shared" si="11"/>
        <v>525.62</v>
      </c>
      <c r="F52" s="170">
        <v>196.81</v>
      </c>
      <c r="G52" s="170">
        <v>328.81</v>
      </c>
      <c r="H52" s="170">
        <v>0</v>
      </c>
      <c r="I52" s="170">
        <v>0</v>
      </c>
      <c r="J52" s="170">
        <v>0</v>
      </c>
      <c r="K52" s="170">
        <v>0</v>
      </c>
      <c r="L52" s="170">
        <v>0</v>
      </c>
      <c r="M52" s="170">
        <v>0</v>
      </c>
      <c r="N52" s="170">
        <f t="shared" si="12"/>
        <v>0</v>
      </c>
      <c r="O52" s="177"/>
    </row>
    <row r="53" s="143" customFormat="1" ht="21.95" customHeight="1" spans="1:15">
      <c r="A53" s="143">
        <v>51</v>
      </c>
      <c r="B53" s="167" t="s">
        <v>93</v>
      </c>
      <c r="C53" s="168" t="s">
        <v>143</v>
      </c>
      <c r="D53" s="158">
        <v>23</v>
      </c>
      <c r="E53" s="170">
        <f t="shared" ref="E53:E58" si="13">F53+G53+H53+I53+J53+K53+L53+M53+N53</f>
        <v>525.62</v>
      </c>
      <c r="F53" s="170">
        <v>196.81</v>
      </c>
      <c r="G53" s="170">
        <v>328.81</v>
      </c>
      <c r="H53" s="170">
        <v>0</v>
      </c>
      <c r="I53" s="178"/>
      <c r="J53" s="178"/>
      <c r="K53" s="178"/>
      <c r="L53" s="178"/>
      <c r="M53" s="170">
        <v>0</v>
      </c>
      <c r="N53" s="178"/>
      <c r="O53" s="177"/>
    </row>
    <row r="54" s="143" customFormat="1" ht="21.95" customHeight="1" spans="1:15">
      <c r="A54" s="143">
        <v>52</v>
      </c>
      <c r="B54" s="167" t="s">
        <v>91</v>
      </c>
      <c r="C54" s="168" t="s">
        <v>144</v>
      </c>
      <c r="D54" s="169">
        <f t="shared" si="10"/>
        <v>21</v>
      </c>
      <c r="E54" s="170">
        <f t="shared" si="11"/>
        <v>316.61</v>
      </c>
      <c r="F54" s="170">
        <v>201.79</v>
      </c>
      <c r="G54" s="170">
        <v>106.82</v>
      </c>
      <c r="H54" s="170">
        <v>8</v>
      </c>
      <c r="I54" s="170">
        <v>0</v>
      </c>
      <c r="J54" s="170">
        <v>0</v>
      </c>
      <c r="K54" s="170">
        <v>0</v>
      </c>
      <c r="L54" s="170">
        <v>0</v>
      </c>
      <c r="M54" s="170">
        <v>0</v>
      </c>
      <c r="N54" s="170">
        <f t="shared" si="12"/>
        <v>0</v>
      </c>
      <c r="O54" s="177"/>
    </row>
    <row r="55" s="143" customFormat="1" ht="21.95" customHeight="1" spans="1:15">
      <c r="A55" s="143">
        <v>53</v>
      </c>
      <c r="B55" s="167" t="s">
        <v>93</v>
      </c>
      <c r="C55" s="168" t="s">
        <v>145</v>
      </c>
      <c r="D55" s="158">
        <v>21</v>
      </c>
      <c r="E55" s="170">
        <f t="shared" si="13"/>
        <v>316.61</v>
      </c>
      <c r="F55" s="170">
        <v>201.79</v>
      </c>
      <c r="G55" s="170">
        <v>106.82</v>
      </c>
      <c r="H55" s="170">
        <v>8</v>
      </c>
      <c r="I55" s="178"/>
      <c r="J55" s="178"/>
      <c r="K55" s="178"/>
      <c r="L55" s="178"/>
      <c r="M55" s="170">
        <v>0</v>
      </c>
      <c r="N55" s="178"/>
      <c r="O55" s="177"/>
    </row>
    <row r="56" s="143" customFormat="1" ht="21.95" customHeight="1" spans="1:15">
      <c r="A56" s="143">
        <v>54</v>
      </c>
      <c r="B56" s="167" t="s">
        <v>91</v>
      </c>
      <c r="C56" s="168" t="s">
        <v>146</v>
      </c>
      <c r="D56" s="169">
        <f>D57+D58</f>
        <v>44</v>
      </c>
      <c r="E56" s="170">
        <f>E57+E58</f>
        <v>732.96</v>
      </c>
      <c r="F56" s="170">
        <v>409.5</v>
      </c>
      <c r="G56" s="170">
        <v>264.79</v>
      </c>
      <c r="H56" s="170">
        <v>58.67</v>
      </c>
      <c r="I56" s="170">
        <v>0</v>
      </c>
      <c r="J56" s="170">
        <v>0</v>
      </c>
      <c r="K56" s="170">
        <v>0</v>
      </c>
      <c r="L56" s="170">
        <v>0</v>
      </c>
      <c r="M56" s="170">
        <v>0</v>
      </c>
      <c r="N56" s="170">
        <f>N57+N58</f>
        <v>0</v>
      </c>
      <c r="O56" s="177"/>
    </row>
    <row r="57" s="143" customFormat="1" ht="21.95" customHeight="1" spans="1:15">
      <c r="A57" s="143">
        <v>55</v>
      </c>
      <c r="B57" s="167" t="s">
        <v>93</v>
      </c>
      <c r="C57" s="168" t="s">
        <v>147</v>
      </c>
      <c r="D57" s="158">
        <v>33</v>
      </c>
      <c r="E57" s="170">
        <f t="shared" si="13"/>
        <v>544.79</v>
      </c>
      <c r="F57" s="170">
        <v>313.44</v>
      </c>
      <c r="G57" s="170">
        <v>231.35</v>
      </c>
      <c r="H57" s="170">
        <v>0</v>
      </c>
      <c r="I57" s="178"/>
      <c r="J57" s="178"/>
      <c r="K57" s="178"/>
      <c r="L57" s="178"/>
      <c r="M57" s="170">
        <v>0</v>
      </c>
      <c r="N57" s="178"/>
      <c r="O57" s="177"/>
    </row>
    <row r="58" s="143" customFormat="1" ht="21.95" customHeight="1" spans="1:15">
      <c r="A58" s="143">
        <v>56</v>
      </c>
      <c r="B58" s="167" t="s">
        <v>101</v>
      </c>
      <c r="C58" s="168" t="s">
        <v>148</v>
      </c>
      <c r="D58" s="158">
        <v>11</v>
      </c>
      <c r="E58" s="170">
        <f t="shared" si="13"/>
        <v>188.17</v>
      </c>
      <c r="F58" s="170">
        <v>96.06</v>
      </c>
      <c r="G58" s="170">
        <v>33.44</v>
      </c>
      <c r="H58" s="170">
        <v>58.67</v>
      </c>
      <c r="I58" s="178"/>
      <c r="J58" s="178"/>
      <c r="K58" s="178"/>
      <c r="L58" s="178"/>
      <c r="M58" s="170">
        <v>0</v>
      </c>
      <c r="N58" s="178"/>
      <c r="O58" s="177"/>
    </row>
    <row r="59" s="143" customFormat="1" ht="21.95" customHeight="1" spans="1:15">
      <c r="A59" s="143">
        <v>57</v>
      </c>
      <c r="B59" s="167" t="s">
        <v>91</v>
      </c>
      <c r="C59" s="168" t="s">
        <v>149</v>
      </c>
      <c r="D59" s="169">
        <f>D60+D61</f>
        <v>169</v>
      </c>
      <c r="E59" s="170">
        <f>E60+E61</f>
        <v>2658.51</v>
      </c>
      <c r="F59" s="170">
        <v>1581.8</v>
      </c>
      <c r="G59" s="170">
        <v>995.91</v>
      </c>
      <c r="H59" s="170">
        <v>0</v>
      </c>
      <c r="I59" s="170">
        <v>0</v>
      </c>
      <c r="J59" s="170">
        <v>0</v>
      </c>
      <c r="K59" s="170">
        <v>0</v>
      </c>
      <c r="L59" s="170">
        <v>0</v>
      </c>
      <c r="M59" s="170">
        <v>80.8</v>
      </c>
      <c r="N59" s="170">
        <f>N60+N61</f>
        <v>0</v>
      </c>
      <c r="O59" s="177"/>
    </row>
    <row r="60" s="143" customFormat="1" ht="21.95" customHeight="1" spans="1:15">
      <c r="A60" s="143">
        <v>58</v>
      </c>
      <c r="B60" s="167" t="s">
        <v>93</v>
      </c>
      <c r="C60" s="168" t="s">
        <v>150</v>
      </c>
      <c r="D60" s="158">
        <v>113</v>
      </c>
      <c r="E60" s="170">
        <f t="shared" ref="E60:E63" si="14">F60+G60+H60+I60+J60+K60+L60+M60+N60</f>
        <v>1755.81</v>
      </c>
      <c r="F60" s="170">
        <v>1063.52</v>
      </c>
      <c r="G60" s="170">
        <v>611.49</v>
      </c>
      <c r="H60" s="170">
        <v>0</v>
      </c>
      <c r="I60" s="178"/>
      <c r="J60" s="178"/>
      <c r="K60" s="178"/>
      <c r="L60" s="178"/>
      <c r="M60" s="170">
        <v>80.8</v>
      </c>
      <c r="N60" s="178"/>
      <c r="O60" s="177"/>
    </row>
    <row r="61" s="143" customFormat="1" ht="21.95" customHeight="1" spans="1:15">
      <c r="A61" s="143">
        <v>59</v>
      </c>
      <c r="B61" s="167" t="s">
        <v>99</v>
      </c>
      <c r="C61" s="168" t="s">
        <v>151</v>
      </c>
      <c r="D61" s="158">
        <v>56</v>
      </c>
      <c r="E61" s="170">
        <f t="shared" si="14"/>
        <v>902.7</v>
      </c>
      <c r="F61" s="170">
        <v>518.28</v>
      </c>
      <c r="G61" s="170">
        <v>384.42</v>
      </c>
      <c r="H61" s="170">
        <v>0</v>
      </c>
      <c r="I61" s="178"/>
      <c r="J61" s="178"/>
      <c r="K61" s="178"/>
      <c r="L61" s="178"/>
      <c r="M61" s="170">
        <v>0</v>
      </c>
      <c r="N61" s="178"/>
      <c r="O61" s="177"/>
    </row>
    <row r="62" s="143" customFormat="1" ht="21.95" customHeight="1" spans="2:15">
      <c r="B62" s="167" t="s">
        <v>91</v>
      </c>
      <c r="C62" s="171" t="s">
        <v>152</v>
      </c>
      <c r="D62" s="169">
        <f t="shared" ref="D62:D66" si="15">D63</f>
        <v>4</v>
      </c>
      <c r="E62" s="170">
        <f t="shared" ref="E62:E66" si="16">E63</f>
        <v>50.56</v>
      </c>
      <c r="F62" s="170">
        <v>37.76</v>
      </c>
      <c r="G62" s="170">
        <v>12.8</v>
      </c>
      <c r="H62" s="170">
        <v>0</v>
      </c>
      <c r="I62" s="170">
        <v>0</v>
      </c>
      <c r="J62" s="170">
        <v>0</v>
      </c>
      <c r="K62" s="170">
        <v>0</v>
      </c>
      <c r="L62" s="170">
        <v>0</v>
      </c>
      <c r="M62" s="170">
        <v>0</v>
      </c>
      <c r="N62" s="170">
        <f t="shared" ref="N62:N66" si="17">N63</f>
        <v>0</v>
      </c>
      <c r="O62" s="177"/>
    </row>
    <row r="63" s="143" customFormat="1" ht="21.95" customHeight="1" spans="2:15">
      <c r="B63" s="167" t="s">
        <v>93</v>
      </c>
      <c r="C63" s="171" t="s">
        <v>153</v>
      </c>
      <c r="D63" s="158">
        <v>4</v>
      </c>
      <c r="E63" s="170">
        <f t="shared" si="14"/>
        <v>50.56</v>
      </c>
      <c r="F63" s="170">
        <v>37.76</v>
      </c>
      <c r="G63" s="170">
        <v>12.8</v>
      </c>
      <c r="H63" s="170">
        <v>0</v>
      </c>
      <c r="I63" s="178"/>
      <c r="J63" s="178"/>
      <c r="K63" s="178"/>
      <c r="L63" s="178"/>
      <c r="M63" s="170">
        <v>0</v>
      </c>
      <c r="N63" s="178"/>
      <c r="O63" s="177"/>
    </row>
    <row r="64" s="143" customFormat="1" ht="21.95" customHeight="1" spans="2:15">
      <c r="B64" s="167" t="s">
        <v>91</v>
      </c>
      <c r="C64" s="171" t="s">
        <v>154</v>
      </c>
      <c r="D64" s="169">
        <f t="shared" si="15"/>
        <v>17</v>
      </c>
      <c r="E64" s="170">
        <f t="shared" si="16"/>
        <v>188.54</v>
      </c>
      <c r="F64" s="170">
        <v>156.72</v>
      </c>
      <c r="G64" s="170">
        <v>31.82</v>
      </c>
      <c r="H64" s="170">
        <v>0</v>
      </c>
      <c r="I64" s="170">
        <v>0</v>
      </c>
      <c r="J64" s="170">
        <v>0</v>
      </c>
      <c r="K64" s="170">
        <v>0</v>
      </c>
      <c r="L64" s="170">
        <v>0</v>
      </c>
      <c r="M64" s="170">
        <v>0</v>
      </c>
      <c r="N64" s="170">
        <f t="shared" si="17"/>
        <v>0</v>
      </c>
      <c r="O64" s="177"/>
    </row>
    <row r="65" s="143" customFormat="1" ht="21.95" customHeight="1" spans="2:15">
      <c r="B65" s="167" t="s">
        <v>93</v>
      </c>
      <c r="C65" s="171" t="s">
        <v>155</v>
      </c>
      <c r="D65" s="158">
        <v>17</v>
      </c>
      <c r="E65" s="170">
        <f t="shared" ref="E65:E71" si="18">F65+G65+H65+I65+J65+K65+L65+M65+N65</f>
        <v>188.54</v>
      </c>
      <c r="F65" s="170">
        <v>156.72</v>
      </c>
      <c r="G65" s="170">
        <v>31.82</v>
      </c>
      <c r="H65" s="170">
        <v>0</v>
      </c>
      <c r="I65" s="178"/>
      <c r="J65" s="178"/>
      <c r="K65" s="178"/>
      <c r="L65" s="178"/>
      <c r="M65" s="170">
        <v>0</v>
      </c>
      <c r="N65" s="178"/>
      <c r="O65" s="177"/>
    </row>
    <row r="66" s="143" customFormat="1" ht="21.95" customHeight="1" spans="2:15">
      <c r="B66" s="167" t="s">
        <v>91</v>
      </c>
      <c r="C66" s="171" t="s">
        <v>156</v>
      </c>
      <c r="D66" s="169">
        <f t="shared" si="15"/>
        <v>63</v>
      </c>
      <c r="E66" s="170">
        <f t="shared" si="16"/>
        <v>1265.45</v>
      </c>
      <c r="F66" s="170">
        <v>705.33</v>
      </c>
      <c r="G66" s="170">
        <v>560.12</v>
      </c>
      <c r="H66" s="170">
        <v>0</v>
      </c>
      <c r="I66" s="170">
        <v>0</v>
      </c>
      <c r="J66" s="170">
        <v>0</v>
      </c>
      <c r="K66" s="170">
        <v>0</v>
      </c>
      <c r="L66" s="170">
        <v>0</v>
      </c>
      <c r="M66" s="170">
        <v>0</v>
      </c>
      <c r="N66" s="170">
        <f t="shared" si="17"/>
        <v>0</v>
      </c>
      <c r="O66" s="177"/>
    </row>
    <row r="67" s="143" customFormat="1" ht="21.95" customHeight="1" spans="2:15">
      <c r="B67" s="167" t="s">
        <v>93</v>
      </c>
      <c r="C67" s="171" t="s">
        <v>157</v>
      </c>
      <c r="D67" s="158">
        <v>63</v>
      </c>
      <c r="E67" s="170">
        <f t="shared" si="18"/>
        <v>1265.45</v>
      </c>
      <c r="F67" s="170">
        <v>705.33</v>
      </c>
      <c r="G67" s="170">
        <v>560.12</v>
      </c>
      <c r="H67" s="170">
        <v>0</v>
      </c>
      <c r="I67" s="178"/>
      <c r="J67" s="178"/>
      <c r="K67" s="178"/>
      <c r="L67" s="178"/>
      <c r="M67" s="170">
        <v>0</v>
      </c>
      <c r="N67" s="178"/>
      <c r="O67" s="177"/>
    </row>
    <row r="68" s="143" customFormat="1" ht="21.95" customHeight="1" spans="1:15">
      <c r="A68" s="143">
        <v>60</v>
      </c>
      <c r="B68" s="167" t="s">
        <v>91</v>
      </c>
      <c r="C68" s="171" t="s">
        <v>158</v>
      </c>
      <c r="D68" s="169">
        <f>D69+D70+D71</f>
        <v>3</v>
      </c>
      <c r="E68" s="170">
        <f>E69+E70+E71</f>
        <v>4004.57</v>
      </c>
      <c r="F68" s="170">
        <v>106.93</v>
      </c>
      <c r="G68" s="170">
        <v>3897.64</v>
      </c>
      <c r="H68" s="170">
        <v>0</v>
      </c>
      <c r="I68" s="170">
        <v>0</v>
      </c>
      <c r="J68" s="170">
        <v>0</v>
      </c>
      <c r="K68" s="170">
        <v>0</v>
      </c>
      <c r="L68" s="170">
        <v>0</v>
      </c>
      <c r="M68" s="170">
        <v>0</v>
      </c>
      <c r="N68" s="170">
        <f>N69+N70+N71</f>
        <v>0</v>
      </c>
      <c r="O68" s="177"/>
    </row>
    <row r="69" s="143" customFormat="1" ht="21.95" customHeight="1" spans="1:15">
      <c r="A69" s="143">
        <v>61</v>
      </c>
      <c r="B69" s="167" t="s">
        <v>93</v>
      </c>
      <c r="C69" s="168" t="s">
        <v>159</v>
      </c>
      <c r="D69" s="158"/>
      <c r="E69" s="170">
        <f t="shared" si="18"/>
        <v>282.17</v>
      </c>
      <c r="F69" s="170">
        <v>83.93</v>
      </c>
      <c r="G69" s="170">
        <v>198.24</v>
      </c>
      <c r="H69" s="170">
        <v>0</v>
      </c>
      <c r="I69" s="178"/>
      <c r="J69" s="178"/>
      <c r="K69" s="178"/>
      <c r="L69" s="178"/>
      <c r="M69" s="170">
        <v>0</v>
      </c>
      <c r="N69" s="178"/>
      <c r="O69" s="177"/>
    </row>
    <row r="70" s="143" customFormat="1" ht="21.95" customHeight="1" spans="2:15">
      <c r="B70" s="167" t="s">
        <v>99</v>
      </c>
      <c r="C70" s="168" t="s">
        <v>160</v>
      </c>
      <c r="D70" s="158">
        <v>3</v>
      </c>
      <c r="E70" s="170">
        <f t="shared" si="18"/>
        <v>31.6</v>
      </c>
      <c r="F70" s="170">
        <v>23</v>
      </c>
      <c r="G70" s="170">
        <v>8.6</v>
      </c>
      <c r="H70" s="170">
        <v>0</v>
      </c>
      <c r="I70" s="178"/>
      <c r="J70" s="178"/>
      <c r="K70" s="178"/>
      <c r="L70" s="178"/>
      <c r="M70" s="170">
        <v>0</v>
      </c>
      <c r="N70" s="178"/>
      <c r="O70" s="177"/>
    </row>
    <row r="71" s="143" customFormat="1" ht="21.95" customHeight="1" spans="1:15">
      <c r="A71" s="143">
        <v>62</v>
      </c>
      <c r="B71" s="167" t="s">
        <v>93</v>
      </c>
      <c r="C71" s="168" t="s">
        <v>161</v>
      </c>
      <c r="D71" s="158"/>
      <c r="E71" s="170">
        <f t="shared" si="18"/>
        <v>3690.8</v>
      </c>
      <c r="F71" s="170">
        <v>0</v>
      </c>
      <c r="G71" s="170">
        <v>3690.8</v>
      </c>
      <c r="H71" s="170">
        <v>0</v>
      </c>
      <c r="I71" s="178"/>
      <c r="J71" s="178"/>
      <c r="K71" s="178"/>
      <c r="L71" s="178"/>
      <c r="M71" s="170">
        <v>0</v>
      </c>
      <c r="N71" s="178"/>
      <c r="O71" s="177"/>
    </row>
    <row r="72" s="143" customFormat="1" ht="21.95" customHeight="1" spans="1:15">
      <c r="A72" s="143">
        <v>63</v>
      </c>
      <c r="B72" s="167"/>
      <c r="C72" s="168"/>
      <c r="D72" s="158"/>
      <c r="E72" s="170"/>
      <c r="F72" s="170"/>
      <c r="G72" s="170"/>
      <c r="H72" s="170"/>
      <c r="I72" s="170"/>
      <c r="J72" s="170"/>
      <c r="K72" s="170"/>
      <c r="L72" s="178"/>
      <c r="M72" s="170"/>
      <c r="N72" s="170"/>
      <c r="O72" s="177"/>
    </row>
    <row r="73" s="143" customFormat="1" ht="21.95" customHeight="1" spans="1:15">
      <c r="A73" s="143">
        <v>64</v>
      </c>
      <c r="B73" s="163" t="s">
        <v>89</v>
      </c>
      <c r="C73" s="164" t="s">
        <v>162</v>
      </c>
      <c r="D73" s="179">
        <f t="shared" ref="D73:N73" si="19">D74+D76+D80+D81+D82+D84+D85</f>
        <v>311</v>
      </c>
      <c r="E73" s="166">
        <f t="shared" si="19"/>
        <v>12380.09</v>
      </c>
      <c r="F73" s="166">
        <f t="shared" si="19"/>
        <v>6128.75</v>
      </c>
      <c r="G73" s="166">
        <f t="shared" si="19"/>
        <v>3776.76</v>
      </c>
      <c r="H73" s="166">
        <f t="shared" si="19"/>
        <v>0</v>
      </c>
      <c r="I73" s="166">
        <f t="shared" si="19"/>
        <v>0</v>
      </c>
      <c r="J73" s="166">
        <f t="shared" si="19"/>
        <v>1064.08</v>
      </c>
      <c r="K73" s="166">
        <f t="shared" si="19"/>
        <v>0</v>
      </c>
      <c r="L73" s="181">
        <f t="shared" si="19"/>
        <v>0</v>
      </c>
      <c r="M73" s="166">
        <f t="shared" si="19"/>
        <v>1410.5</v>
      </c>
      <c r="N73" s="166">
        <f t="shared" si="19"/>
        <v>0</v>
      </c>
      <c r="O73" s="182"/>
    </row>
    <row r="74" s="143" customFormat="1" ht="21.95" customHeight="1" spans="1:15">
      <c r="A74" s="143">
        <v>65</v>
      </c>
      <c r="B74" s="167" t="s">
        <v>91</v>
      </c>
      <c r="C74" s="168" t="s">
        <v>163</v>
      </c>
      <c r="D74" s="169">
        <f>D75</f>
        <v>0</v>
      </c>
      <c r="E74" s="170">
        <f>E75</f>
        <v>32.86</v>
      </c>
      <c r="F74" s="170">
        <v>0</v>
      </c>
      <c r="G74" s="170">
        <v>32.86</v>
      </c>
      <c r="H74" s="170">
        <v>0</v>
      </c>
      <c r="I74" s="170">
        <v>0</v>
      </c>
      <c r="J74" s="170">
        <v>0</v>
      </c>
      <c r="K74" s="170">
        <v>0</v>
      </c>
      <c r="L74" s="170">
        <v>0</v>
      </c>
      <c r="M74" s="170">
        <v>0</v>
      </c>
      <c r="N74" s="170">
        <f>N75</f>
        <v>0</v>
      </c>
      <c r="O74" s="177"/>
    </row>
    <row r="75" s="143" customFormat="1" ht="21.95" customHeight="1" spans="1:15">
      <c r="A75" s="143">
        <v>66</v>
      </c>
      <c r="B75" s="167" t="s">
        <v>93</v>
      </c>
      <c r="C75" s="168" t="s">
        <v>164</v>
      </c>
      <c r="D75" s="158"/>
      <c r="E75" s="170">
        <f t="shared" ref="E75:E81" si="20">F75+G75+H75+I75+J75+K75+L75+M75+N75</f>
        <v>32.86</v>
      </c>
      <c r="F75" s="170">
        <v>0</v>
      </c>
      <c r="G75" s="170">
        <v>32.86</v>
      </c>
      <c r="H75" s="170">
        <v>0</v>
      </c>
      <c r="I75" s="178"/>
      <c r="J75" s="178"/>
      <c r="K75" s="178"/>
      <c r="L75" s="178"/>
      <c r="M75" s="170">
        <v>0</v>
      </c>
      <c r="N75" s="178"/>
      <c r="O75" s="177"/>
    </row>
    <row r="76" s="143" customFormat="1" ht="21.95" customHeight="1" spans="1:15">
      <c r="A76" s="143">
        <v>67</v>
      </c>
      <c r="B76" s="167" t="s">
        <v>91</v>
      </c>
      <c r="C76" s="168" t="s">
        <v>165</v>
      </c>
      <c r="D76" s="169">
        <f>D77+D78+D79</f>
        <v>266</v>
      </c>
      <c r="E76" s="170">
        <f>E77+E78+E79</f>
        <v>9854.93</v>
      </c>
      <c r="F76" s="170">
        <v>5492.85</v>
      </c>
      <c r="G76" s="170">
        <v>2903.58</v>
      </c>
      <c r="H76" s="170">
        <v>0</v>
      </c>
      <c r="I76" s="170">
        <v>0</v>
      </c>
      <c r="J76" s="170">
        <v>231</v>
      </c>
      <c r="K76" s="170">
        <v>0</v>
      </c>
      <c r="L76" s="170">
        <v>0</v>
      </c>
      <c r="M76" s="170">
        <v>1227.5</v>
      </c>
      <c r="N76" s="170">
        <f>N77+N78+N79</f>
        <v>0</v>
      </c>
      <c r="O76" s="177"/>
    </row>
    <row r="77" s="143" customFormat="1" ht="21.95" customHeight="1" spans="1:15">
      <c r="A77" s="143">
        <v>68</v>
      </c>
      <c r="B77" s="167" t="s">
        <v>166</v>
      </c>
      <c r="C77" s="168" t="s">
        <v>167</v>
      </c>
      <c r="D77" s="158">
        <v>220</v>
      </c>
      <c r="E77" s="170">
        <f t="shared" si="20"/>
        <v>7544.85</v>
      </c>
      <c r="F77" s="170">
        <v>4527.81</v>
      </c>
      <c r="G77" s="170">
        <v>1693.92</v>
      </c>
      <c r="H77" s="170">
        <v>0</v>
      </c>
      <c r="I77" s="178"/>
      <c r="J77" s="178">
        <v>231</v>
      </c>
      <c r="K77" s="178"/>
      <c r="L77" s="178"/>
      <c r="M77" s="170">
        <v>1092.12</v>
      </c>
      <c r="N77" s="178"/>
      <c r="O77" s="177"/>
    </row>
    <row r="78" s="143" customFormat="1" ht="21.95" customHeight="1" spans="1:15">
      <c r="A78" s="143">
        <v>69</v>
      </c>
      <c r="B78" s="167" t="s">
        <v>166</v>
      </c>
      <c r="C78" s="168" t="s">
        <v>168</v>
      </c>
      <c r="D78" s="158">
        <v>46</v>
      </c>
      <c r="E78" s="170">
        <f t="shared" si="20"/>
        <v>2228.64</v>
      </c>
      <c r="F78" s="170">
        <v>965.04</v>
      </c>
      <c r="G78" s="170">
        <v>1128.22</v>
      </c>
      <c r="H78" s="170">
        <v>0</v>
      </c>
      <c r="I78" s="178"/>
      <c r="J78" s="178"/>
      <c r="K78" s="178"/>
      <c r="L78" s="178"/>
      <c r="M78" s="170">
        <v>135.38</v>
      </c>
      <c r="N78" s="178"/>
      <c r="O78" s="177"/>
    </row>
    <row r="79" s="143" customFormat="1" ht="21.95" customHeight="1" spans="1:15">
      <c r="A79" s="143">
        <v>70</v>
      </c>
      <c r="B79" s="167" t="s">
        <v>93</v>
      </c>
      <c r="C79" s="168" t="s">
        <v>169</v>
      </c>
      <c r="D79" s="158"/>
      <c r="E79" s="170">
        <f t="shared" si="20"/>
        <v>81.44</v>
      </c>
      <c r="F79" s="170">
        <v>0</v>
      </c>
      <c r="G79" s="170">
        <v>81.44</v>
      </c>
      <c r="H79" s="170">
        <v>0</v>
      </c>
      <c r="I79" s="178"/>
      <c r="J79" s="178"/>
      <c r="K79" s="178"/>
      <c r="L79" s="178"/>
      <c r="M79" s="170">
        <v>0</v>
      </c>
      <c r="N79" s="178"/>
      <c r="O79" s="177"/>
    </row>
    <row r="80" s="143" customFormat="1" ht="21.95" customHeight="1" spans="1:15">
      <c r="A80" s="143">
        <v>71</v>
      </c>
      <c r="B80" s="167" t="s">
        <v>93</v>
      </c>
      <c r="C80" s="168" t="s">
        <v>170</v>
      </c>
      <c r="D80" s="158"/>
      <c r="E80" s="170">
        <f t="shared" si="20"/>
        <v>69.2</v>
      </c>
      <c r="F80" s="170">
        <v>61.2</v>
      </c>
      <c r="G80" s="170">
        <v>8</v>
      </c>
      <c r="H80" s="170">
        <v>0</v>
      </c>
      <c r="I80" s="178"/>
      <c r="J80" s="178"/>
      <c r="K80" s="178"/>
      <c r="L80" s="178"/>
      <c r="M80" s="170">
        <v>0</v>
      </c>
      <c r="N80" s="178"/>
      <c r="O80" s="177"/>
    </row>
    <row r="81" s="143" customFormat="1" ht="21.95" customHeight="1" spans="1:15">
      <c r="A81" s="143">
        <v>72</v>
      </c>
      <c r="B81" s="167" t="s">
        <v>93</v>
      </c>
      <c r="C81" s="168" t="s">
        <v>171</v>
      </c>
      <c r="D81" s="158"/>
      <c r="E81" s="170">
        <f t="shared" si="20"/>
        <v>134</v>
      </c>
      <c r="F81" s="170">
        <v>126</v>
      </c>
      <c r="G81" s="170">
        <v>8</v>
      </c>
      <c r="H81" s="170">
        <v>0</v>
      </c>
      <c r="I81" s="178"/>
      <c r="J81" s="178"/>
      <c r="K81" s="178"/>
      <c r="L81" s="178"/>
      <c r="M81" s="170">
        <v>0</v>
      </c>
      <c r="N81" s="178"/>
      <c r="O81" s="177"/>
    </row>
    <row r="82" s="143" customFormat="1" ht="21.95" customHeight="1" spans="1:15">
      <c r="A82" s="143">
        <v>73</v>
      </c>
      <c r="B82" s="167" t="s">
        <v>91</v>
      </c>
      <c r="C82" s="168" t="s">
        <v>172</v>
      </c>
      <c r="D82" s="169">
        <f>D83</f>
        <v>45</v>
      </c>
      <c r="E82" s="170">
        <f>E83</f>
        <v>863.02</v>
      </c>
      <c r="F82" s="170">
        <v>448.7</v>
      </c>
      <c r="G82" s="170">
        <v>264.32</v>
      </c>
      <c r="H82" s="170">
        <v>0</v>
      </c>
      <c r="I82" s="170">
        <v>0</v>
      </c>
      <c r="J82" s="170">
        <v>0</v>
      </c>
      <c r="K82" s="170">
        <v>0</v>
      </c>
      <c r="L82" s="170">
        <v>0</v>
      </c>
      <c r="M82" s="170">
        <v>150</v>
      </c>
      <c r="N82" s="170">
        <f>N83</f>
        <v>0</v>
      </c>
      <c r="O82" s="177"/>
    </row>
    <row r="83" s="143" customFormat="1" ht="21.95" customHeight="1" spans="1:15">
      <c r="A83" s="143">
        <v>74</v>
      </c>
      <c r="B83" s="167" t="s">
        <v>166</v>
      </c>
      <c r="C83" s="168" t="s">
        <v>173</v>
      </c>
      <c r="D83" s="158">
        <v>45</v>
      </c>
      <c r="E83" s="170">
        <f>F83+G83+H83+I83+J83+K83+L83+M83+N83</f>
        <v>863.02</v>
      </c>
      <c r="F83" s="170">
        <v>448.7</v>
      </c>
      <c r="G83" s="170">
        <v>264.32</v>
      </c>
      <c r="H83" s="170">
        <v>0</v>
      </c>
      <c r="I83" s="178"/>
      <c r="J83" s="178"/>
      <c r="K83" s="178"/>
      <c r="L83" s="178"/>
      <c r="M83" s="170">
        <v>150</v>
      </c>
      <c r="N83" s="178"/>
      <c r="O83" s="177"/>
    </row>
    <row r="84" s="143" customFormat="1" ht="21.95" customHeight="1" spans="1:15">
      <c r="A84" s="143">
        <v>75</v>
      </c>
      <c r="B84" s="167" t="s">
        <v>91</v>
      </c>
      <c r="C84" s="168" t="s">
        <v>174</v>
      </c>
      <c r="D84" s="158"/>
      <c r="E84" s="170">
        <f>F84+G84+H84+I84+J84+K84+L84+M84</f>
        <v>833.08</v>
      </c>
      <c r="F84" s="170">
        <v>0</v>
      </c>
      <c r="G84" s="170">
        <v>0</v>
      </c>
      <c r="H84" s="170">
        <v>0</v>
      </c>
      <c r="I84" s="178"/>
      <c r="J84" s="178">
        <v>833.08</v>
      </c>
      <c r="K84" s="178"/>
      <c r="L84" s="178"/>
      <c r="M84" s="170">
        <v>0</v>
      </c>
      <c r="N84" s="178"/>
      <c r="O84" s="177"/>
    </row>
    <row r="85" s="143" customFormat="1" ht="21.95" customHeight="1" spans="1:15">
      <c r="A85" s="143">
        <v>76</v>
      </c>
      <c r="B85" s="167" t="s">
        <v>91</v>
      </c>
      <c r="C85" s="168" t="s">
        <v>175</v>
      </c>
      <c r="D85" s="158"/>
      <c r="E85" s="170">
        <f>F85+G85+H85+I85+J85+K85+L85+M85</f>
        <v>593</v>
      </c>
      <c r="F85" s="170">
        <v>0</v>
      </c>
      <c r="G85" s="170">
        <v>560</v>
      </c>
      <c r="H85" s="170">
        <v>0</v>
      </c>
      <c r="I85" s="178"/>
      <c r="J85" s="178"/>
      <c r="K85" s="178"/>
      <c r="L85" s="178"/>
      <c r="M85" s="170">
        <v>33</v>
      </c>
      <c r="N85" s="178"/>
      <c r="O85" s="177"/>
    </row>
    <row r="86" s="143" customFormat="1" ht="21.95" customHeight="1" spans="1:15">
      <c r="A86" s="143">
        <v>77</v>
      </c>
      <c r="B86" s="167"/>
      <c r="C86" s="168"/>
      <c r="D86" s="158"/>
      <c r="E86" s="170"/>
      <c r="F86" s="170"/>
      <c r="G86" s="170"/>
      <c r="H86" s="170"/>
      <c r="I86" s="170"/>
      <c r="J86" s="170"/>
      <c r="K86" s="170"/>
      <c r="L86" s="178"/>
      <c r="M86" s="170"/>
      <c r="N86" s="170"/>
      <c r="O86" s="177"/>
    </row>
    <row r="87" s="143" customFormat="1" ht="21.95" customHeight="1" spans="1:15">
      <c r="A87" s="143">
        <v>78</v>
      </c>
      <c r="B87" s="163" t="s">
        <v>89</v>
      </c>
      <c r="C87" s="164" t="s">
        <v>176</v>
      </c>
      <c r="D87" s="180">
        <f t="shared" ref="D87:N87" si="21">D88+D90+D92+D94+D96+D99+D100</f>
        <v>3792</v>
      </c>
      <c r="E87" s="166">
        <f t="shared" si="21"/>
        <v>58007.59</v>
      </c>
      <c r="F87" s="166">
        <f t="shared" si="21"/>
        <v>38564.53</v>
      </c>
      <c r="G87" s="166">
        <f t="shared" si="21"/>
        <v>2054.94</v>
      </c>
      <c r="H87" s="166">
        <f t="shared" si="21"/>
        <v>1572.88</v>
      </c>
      <c r="I87" s="166">
        <f t="shared" si="21"/>
        <v>0</v>
      </c>
      <c r="J87" s="166">
        <f t="shared" si="21"/>
        <v>3032.55</v>
      </c>
      <c r="K87" s="166">
        <f t="shared" si="21"/>
        <v>0</v>
      </c>
      <c r="L87" s="181">
        <f t="shared" si="21"/>
        <v>0</v>
      </c>
      <c r="M87" s="166">
        <f t="shared" si="21"/>
        <v>12782.69</v>
      </c>
      <c r="N87" s="166">
        <f t="shared" si="21"/>
        <v>0</v>
      </c>
      <c r="O87" s="182"/>
    </row>
    <row r="88" s="143" customFormat="1" ht="21.95" customHeight="1" spans="1:15">
      <c r="A88" s="143">
        <v>79</v>
      </c>
      <c r="B88" s="167" t="s">
        <v>91</v>
      </c>
      <c r="C88" s="168" t="s">
        <v>177</v>
      </c>
      <c r="D88" s="169">
        <f t="shared" ref="D88:D92" si="22">D89</f>
        <v>47</v>
      </c>
      <c r="E88" s="170">
        <f t="shared" ref="E88:E92" si="23">E89</f>
        <v>782.46</v>
      </c>
      <c r="F88" s="170">
        <v>532.27</v>
      </c>
      <c r="G88" s="170">
        <v>250.19</v>
      </c>
      <c r="H88" s="170">
        <v>0</v>
      </c>
      <c r="I88" s="170">
        <v>0</v>
      </c>
      <c r="J88" s="170">
        <v>0</v>
      </c>
      <c r="K88" s="170">
        <v>0</v>
      </c>
      <c r="L88" s="170">
        <v>0</v>
      </c>
      <c r="M88" s="170">
        <v>0</v>
      </c>
      <c r="N88" s="170">
        <f t="shared" ref="N88:N92" si="24">N89</f>
        <v>0</v>
      </c>
      <c r="O88" s="177"/>
    </row>
    <row r="89" s="143" customFormat="1" ht="21.95" customHeight="1" spans="1:15">
      <c r="A89" s="143">
        <v>80</v>
      </c>
      <c r="B89" s="167" t="s">
        <v>93</v>
      </c>
      <c r="C89" s="168" t="s">
        <v>178</v>
      </c>
      <c r="D89" s="169">
        <v>47</v>
      </c>
      <c r="E89" s="170">
        <f t="shared" ref="E89:E93" si="25">F89+G89+H89+I89+J89+K89+L89+M89+N89</f>
        <v>782.46</v>
      </c>
      <c r="F89" s="170">
        <v>532.27</v>
      </c>
      <c r="G89" s="170">
        <v>250.19</v>
      </c>
      <c r="H89" s="170">
        <v>0</v>
      </c>
      <c r="I89" s="178"/>
      <c r="J89" s="178"/>
      <c r="K89" s="178"/>
      <c r="L89" s="178"/>
      <c r="M89" s="170">
        <v>0</v>
      </c>
      <c r="N89" s="178"/>
      <c r="O89" s="177"/>
    </row>
    <row r="90" s="143" customFormat="1" ht="21.95" customHeight="1" spans="1:15">
      <c r="A90" s="143">
        <v>81</v>
      </c>
      <c r="B90" s="167" t="s">
        <v>91</v>
      </c>
      <c r="C90" s="168" t="s">
        <v>179</v>
      </c>
      <c r="D90" s="169">
        <f t="shared" si="22"/>
        <v>3410</v>
      </c>
      <c r="E90" s="170">
        <f t="shared" si="23"/>
        <v>50234.64</v>
      </c>
      <c r="F90" s="170">
        <v>34841.18</v>
      </c>
      <c r="G90" s="170">
        <v>1482.66</v>
      </c>
      <c r="H90" s="170">
        <v>1491.32</v>
      </c>
      <c r="I90" s="170">
        <v>0</v>
      </c>
      <c r="J90" s="170">
        <v>2482.55</v>
      </c>
      <c r="K90" s="170">
        <v>0</v>
      </c>
      <c r="L90" s="170">
        <v>0</v>
      </c>
      <c r="M90" s="170">
        <v>9936.93</v>
      </c>
      <c r="N90" s="170">
        <f t="shared" si="24"/>
        <v>0</v>
      </c>
      <c r="O90" s="177"/>
    </row>
    <row r="91" s="143" customFormat="1" ht="21.95" customHeight="1" spans="1:15">
      <c r="A91" s="143">
        <v>82</v>
      </c>
      <c r="B91" s="167" t="s">
        <v>180</v>
      </c>
      <c r="C91" s="168" t="s">
        <v>181</v>
      </c>
      <c r="D91" s="158">
        <v>3410</v>
      </c>
      <c r="E91" s="170">
        <f t="shared" si="25"/>
        <v>50234.64</v>
      </c>
      <c r="F91" s="170">
        <v>34841.18</v>
      </c>
      <c r="G91" s="170">
        <v>1482.66</v>
      </c>
      <c r="H91" s="170">
        <v>1491.32</v>
      </c>
      <c r="I91" s="178"/>
      <c r="J91" s="178">
        <v>2482.55</v>
      </c>
      <c r="K91" s="178"/>
      <c r="L91" s="178"/>
      <c r="M91" s="170">
        <v>9936.93</v>
      </c>
      <c r="N91" s="178"/>
      <c r="O91" s="177"/>
    </row>
    <row r="92" s="143" customFormat="1" ht="21.95" customHeight="1" spans="1:15">
      <c r="A92" s="143">
        <v>83</v>
      </c>
      <c r="B92" s="167" t="s">
        <v>91</v>
      </c>
      <c r="C92" s="168" t="s">
        <v>182</v>
      </c>
      <c r="D92" s="169">
        <f t="shared" si="22"/>
        <v>266</v>
      </c>
      <c r="E92" s="170">
        <f t="shared" si="23"/>
        <v>5327.56</v>
      </c>
      <c r="F92" s="170">
        <v>2479.58</v>
      </c>
      <c r="G92" s="170">
        <v>2.22</v>
      </c>
      <c r="H92" s="170">
        <v>0</v>
      </c>
      <c r="I92" s="170">
        <v>0</v>
      </c>
      <c r="J92" s="170">
        <v>0</v>
      </c>
      <c r="K92" s="170">
        <v>0</v>
      </c>
      <c r="L92" s="170">
        <v>0</v>
      </c>
      <c r="M92" s="170">
        <v>2845.76</v>
      </c>
      <c r="N92" s="170">
        <f t="shared" si="24"/>
        <v>0</v>
      </c>
      <c r="O92" s="177"/>
    </row>
    <row r="93" s="143" customFormat="1" ht="21.95" customHeight="1" spans="1:15">
      <c r="A93" s="143">
        <v>84</v>
      </c>
      <c r="B93" s="167" t="s">
        <v>180</v>
      </c>
      <c r="C93" s="168" t="s">
        <v>183</v>
      </c>
      <c r="D93" s="158">
        <v>266</v>
      </c>
      <c r="E93" s="170">
        <f t="shared" si="25"/>
        <v>5327.56</v>
      </c>
      <c r="F93" s="170">
        <v>2479.58</v>
      </c>
      <c r="G93" s="170">
        <v>2.22</v>
      </c>
      <c r="H93" s="170">
        <v>0</v>
      </c>
      <c r="I93" s="178"/>
      <c r="J93" s="178"/>
      <c r="K93" s="178"/>
      <c r="L93" s="178"/>
      <c r="M93" s="170">
        <v>2845.76</v>
      </c>
      <c r="N93" s="178"/>
      <c r="O93" s="177"/>
    </row>
    <row r="94" s="143" customFormat="1" ht="21.95" customHeight="1" spans="1:19">
      <c r="A94" s="143">
        <v>85</v>
      </c>
      <c r="B94" s="167" t="s">
        <v>91</v>
      </c>
      <c r="C94" s="168" t="s">
        <v>184</v>
      </c>
      <c r="D94" s="169">
        <f>D95</f>
        <v>25</v>
      </c>
      <c r="E94" s="170">
        <f>E95</f>
        <v>300.03</v>
      </c>
      <c r="F94" s="170">
        <v>253.47</v>
      </c>
      <c r="G94" s="170">
        <v>0</v>
      </c>
      <c r="H94" s="170">
        <v>46.56</v>
      </c>
      <c r="I94" s="170">
        <v>0</v>
      </c>
      <c r="J94" s="170">
        <v>0</v>
      </c>
      <c r="K94" s="170">
        <v>0</v>
      </c>
      <c r="L94" s="170">
        <v>0</v>
      </c>
      <c r="M94" s="170">
        <v>0</v>
      </c>
      <c r="N94" s="170">
        <f>N95</f>
        <v>0</v>
      </c>
      <c r="O94" s="177"/>
      <c r="S94" s="183"/>
    </row>
    <row r="95" s="143" customFormat="1" ht="21.95" customHeight="1" spans="1:15">
      <c r="A95" s="143">
        <v>86</v>
      </c>
      <c r="B95" s="167" t="s">
        <v>180</v>
      </c>
      <c r="C95" s="168" t="s">
        <v>185</v>
      </c>
      <c r="D95" s="158">
        <v>25</v>
      </c>
      <c r="E95" s="170">
        <f t="shared" ref="E95:E98" si="26">F95+G95+H95+I95+J95+K95+L95+M95+N95</f>
        <v>300.03</v>
      </c>
      <c r="F95" s="170">
        <v>253.47</v>
      </c>
      <c r="G95" s="170">
        <v>0</v>
      </c>
      <c r="H95" s="170">
        <v>46.56</v>
      </c>
      <c r="I95" s="178"/>
      <c r="J95" s="178"/>
      <c r="K95" s="178"/>
      <c r="L95" s="178"/>
      <c r="M95" s="170">
        <v>0</v>
      </c>
      <c r="N95" s="178"/>
      <c r="O95" s="177"/>
    </row>
    <row r="96" s="143" customFormat="1" ht="21.95" customHeight="1" spans="1:15">
      <c r="A96" s="143">
        <v>87</v>
      </c>
      <c r="B96" s="167" t="s">
        <v>91</v>
      </c>
      <c r="C96" s="168" t="s">
        <v>186</v>
      </c>
      <c r="D96" s="169">
        <f>D97+D98</f>
        <v>44</v>
      </c>
      <c r="E96" s="170">
        <f>E97+E98</f>
        <v>777.9</v>
      </c>
      <c r="F96" s="170">
        <v>458.03</v>
      </c>
      <c r="G96" s="170">
        <v>319.87</v>
      </c>
      <c r="H96" s="170">
        <v>0</v>
      </c>
      <c r="I96" s="170">
        <v>0</v>
      </c>
      <c r="J96" s="170">
        <v>0</v>
      </c>
      <c r="K96" s="170">
        <v>0</v>
      </c>
      <c r="L96" s="170">
        <v>0</v>
      </c>
      <c r="M96" s="170">
        <v>0</v>
      </c>
      <c r="N96" s="170">
        <f>N97+N98</f>
        <v>0</v>
      </c>
      <c r="O96" s="177"/>
    </row>
    <row r="97" s="143" customFormat="1" ht="21.95" customHeight="1" spans="1:15">
      <c r="A97" s="143">
        <v>88</v>
      </c>
      <c r="B97" s="167" t="s">
        <v>180</v>
      </c>
      <c r="C97" s="168" t="s">
        <v>187</v>
      </c>
      <c r="D97" s="158">
        <v>19</v>
      </c>
      <c r="E97" s="170">
        <f t="shared" si="26"/>
        <v>438.91</v>
      </c>
      <c r="F97" s="170">
        <v>207.41</v>
      </c>
      <c r="G97" s="170">
        <v>231.5</v>
      </c>
      <c r="H97" s="170">
        <v>0</v>
      </c>
      <c r="I97" s="178"/>
      <c r="J97" s="178"/>
      <c r="K97" s="178"/>
      <c r="L97" s="178"/>
      <c r="M97" s="170">
        <v>0</v>
      </c>
      <c r="N97" s="178"/>
      <c r="O97" s="177"/>
    </row>
    <row r="98" s="143" customFormat="1" ht="21.95" customHeight="1" spans="1:15">
      <c r="A98" s="143">
        <v>89</v>
      </c>
      <c r="B98" s="167" t="s">
        <v>101</v>
      </c>
      <c r="C98" s="168" t="s">
        <v>188</v>
      </c>
      <c r="D98" s="158">
        <v>25</v>
      </c>
      <c r="E98" s="170">
        <f t="shared" si="26"/>
        <v>338.99</v>
      </c>
      <c r="F98" s="170">
        <v>250.62</v>
      </c>
      <c r="G98" s="170">
        <v>88.37</v>
      </c>
      <c r="H98" s="170">
        <v>0</v>
      </c>
      <c r="I98" s="178"/>
      <c r="J98" s="178"/>
      <c r="K98" s="178"/>
      <c r="L98" s="178"/>
      <c r="M98" s="170">
        <v>0</v>
      </c>
      <c r="N98" s="178"/>
      <c r="O98" s="177"/>
    </row>
    <row r="99" s="143" customFormat="1" ht="21.95" customHeight="1" spans="1:15">
      <c r="A99" s="143">
        <v>90</v>
      </c>
      <c r="B99" s="167" t="s">
        <v>91</v>
      </c>
      <c r="C99" s="168" t="s">
        <v>189</v>
      </c>
      <c r="D99" s="158"/>
      <c r="E99" s="170">
        <f t="shared" ref="E99:E104" si="27">F99+G99+H99+I99+J99+K99+L99+M99</f>
        <v>550</v>
      </c>
      <c r="F99" s="170">
        <v>0</v>
      </c>
      <c r="G99" s="170">
        <v>0</v>
      </c>
      <c r="H99" s="170">
        <v>0</v>
      </c>
      <c r="I99" s="178"/>
      <c r="J99" s="178">
        <v>550</v>
      </c>
      <c r="K99" s="178"/>
      <c r="L99" s="178"/>
      <c r="M99" s="170">
        <v>0</v>
      </c>
      <c r="N99" s="178"/>
      <c r="O99" s="177"/>
    </row>
    <row r="100" s="143" customFormat="1" ht="21.95" customHeight="1" spans="1:15">
      <c r="A100" s="143">
        <v>91</v>
      </c>
      <c r="B100" s="167" t="s">
        <v>91</v>
      </c>
      <c r="C100" s="168" t="s">
        <v>190</v>
      </c>
      <c r="D100" s="158"/>
      <c r="E100" s="170">
        <f t="shared" si="27"/>
        <v>35</v>
      </c>
      <c r="F100" s="170">
        <v>0</v>
      </c>
      <c r="G100" s="170">
        <v>0</v>
      </c>
      <c r="H100" s="170">
        <v>35</v>
      </c>
      <c r="I100" s="178"/>
      <c r="J100" s="178"/>
      <c r="K100" s="178"/>
      <c r="L100" s="178"/>
      <c r="M100" s="170">
        <v>0</v>
      </c>
      <c r="N100" s="178"/>
      <c r="O100" s="177"/>
    </row>
    <row r="101" s="143" customFormat="1" ht="21.95" customHeight="1" spans="1:15">
      <c r="A101" s="143">
        <v>92</v>
      </c>
      <c r="B101" s="167"/>
      <c r="C101" s="168"/>
      <c r="D101" s="158"/>
      <c r="E101" s="170"/>
      <c r="F101" s="170"/>
      <c r="G101" s="170"/>
      <c r="H101" s="170"/>
      <c r="I101" s="170"/>
      <c r="J101" s="170"/>
      <c r="K101" s="170"/>
      <c r="L101" s="178"/>
      <c r="M101" s="170"/>
      <c r="N101" s="170"/>
      <c r="O101" s="177"/>
    </row>
    <row r="102" s="143" customFormat="1" ht="21.95" customHeight="1" spans="1:15">
      <c r="A102" s="143">
        <v>93</v>
      </c>
      <c r="B102" s="163" t="s">
        <v>89</v>
      </c>
      <c r="C102" s="164" t="s">
        <v>191</v>
      </c>
      <c r="D102" s="179">
        <f t="shared" ref="D102:N102" si="28">D103+D104+D105+D107+D109</f>
        <v>21</v>
      </c>
      <c r="E102" s="166">
        <f t="shared" si="28"/>
        <v>627.55</v>
      </c>
      <c r="F102" s="166">
        <f t="shared" si="28"/>
        <v>196.93</v>
      </c>
      <c r="G102" s="166">
        <f t="shared" si="28"/>
        <v>256.62</v>
      </c>
      <c r="H102" s="166">
        <f t="shared" si="28"/>
        <v>0</v>
      </c>
      <c r="I102" s="166">
        <f t="shared" si="28"/>
        <v>0</v>
      </c>
      <c r="J102" s="166">
        <f t="shared" si="28"/>
        <v>146</v>
      </c>
      <c r="K102" s="166">
        <f t="shared" si="28"/>
        <v>0</v>
      </c>
      <c r="L102" s="181">
        <f t="shared" si="28"/>
        <v>0</v>
      </c>
      <c r="M102" s="166">
        <f t="shared" si="28"/>
        <v>28</v>
      </c>
      <c r="N102" s="166">
        <f t="shared" si="28"/>
        <v>0</v>
      </c>
      <c r="O102" s="182"/>
    </row>
    <row r="103" s="143" customFormat="1" ht="21.95" customHeight="1" spans="1:15">
      <c r="A103" s="143">
        <v>94</v>
      </c>
      <c r="B103" s="167" t="s">
        <v>91</v>
      </c>
      <c r="C103" s="168" t="s">
        <v>192</v>
      </c>
      <c r="D103" s="158"/>
      <c r="E103" s="170">
        <f t="shared" si="27"/>
        <v>0</v>
      </c>
      <c r="F103" s="170">
        <v>0</v>
      </c>
      <c r="G103" s="170">
        <v>0</v>
      </c>
      <c r="H103" s="170">
        <v>0</v>
      </c>
      <c r="I103" s="178"/>
      <c r="J103" s="178"/>
      <c r="K103" s="178"/>
      <c r="L103" s="178"/>
      <c r="M103" s="170">
        <v>0</v>
      </c>
      <c r="N103" s="178"/>
      <c r="O103" s="177"/>
    </row>
    <row r="104" s="143" customFormat="1" ht="21.95" customHeight="1" spans="1:15">
      <c r="A104" s="143">
        <v>95</v>
      </c>
      <c r="B104" s="167" t="s">
        <v>91</v>
      </c>
      <c r="C104" s="168" t="s">
        <v>193</v>
      </c>
      <c r="D104" s="158"/>
      <c r="E104" s="170">
        <f t="shared" si="27"/>
        <v>360</v>
      </c>
      <c r="F104" s="170">
        <v>0</v>
      </c>
      <c r="G104" s="170">
        <v>194</v>
      </c>
      <c r="H104" s="170">
        <v>0</v>
      </c>
      <c r="I104" s="178"/>
      <c r="J104" s="178">
        <v>146</v>
      </c>
      <c r="K104" s="178"/>
      <c r="L104" s="178"/>
      <c r="M104" s="170">
        <v>20</v>
      </c>
      <c r="N104" s="178"/>
      <c r="O104" s="177"/>
    </row>
    <row r="105" s="143" customFormat="1" ht="21.95" customHeight="1" spans="1:15">
      <c r="A105" s="143">
        <v>96</v>
      </c>
      <c r="B105" s="167" t="s">
        <v>91</v>
      </c>
      <c r="C105" s="168" t="s">
        <v>194</v>
      </c>
      <c r="D105" s="169">
        <f>D106</f>
        <v>8</v>
      </c>
      <c r="E105" s="170">
        <f>E106</f>
        <v>96.95</v>
      </c>
      <c r="F105" s="170">
        <v>71.71</v>
      </c>
      <c r="G105" s="170">
        <v>25.24</v>
      </c>
      <c r="H105" s="170">
        <v>0</v>
      </c>
      <c r="I105" s="170">
        <v>0</v>
      </c>
      <c r="J105" s="170">
        <v>0</v>
      </c>
      <c r="K105" s="170">
        <v>0</v>
      </c>
      <c r="L105" s="170">
        <v>0</v>
      </c>
      <c r="M105" s="170">
        <v>0</v>
      </c>
      <c r="N105" s="170">
        <f>N106</f>
        <v>0</v>
      </c>
      <c r="O105" s="177"/>
    </row>
    <row r="106" s="143" customFormat="1" ht="21.95" customHeight="1" spans="1:15">
      <c r="A106" s="143">
        <v>97</v>
      </c>
      <c r="B106" s="167" t="s">
        <v>101</v>
      </c>
      <c r="C106" s="168" t="s">
        <v>195</v>
      </c>
      <c r="D106" s="158">
        <v>8</v>
      </c>
      <c r="E106" s="170">
        <f>F106+G106+H106+I106+J106+K106+L106+M106+N106</f>
        <v>96.95</v>
      </c>
      <c r="F106" s="170">
        <v>71.71</v>
      </c>
      <c r="G106" s="170">
        <v>25.24</v>
      </c>
      <c r="H106" s="170">
        <v>0</v>
      </c>
      <c r="I106" s="178"/>
      <c r="J106" s="178"/>
      <c r="K106" s="178"/>
      <c r="L106" s="178"/>
      <c r="M106" s="170">
        <v>0</v>
      </c>
      <c r="N106" s="178"/>
      <c r="O106" s="177"/>
    </row>
    <row r="107" s="143" customFormat="1" ht="21.95" customHeight="1" spans="1:15">
      <c r="A107" s="143">
        <v>98</v>
      </c>
      <c r="B107" s="167" t="s">
        <v>91</v>
      </c>
      <c r="C107" s="168" t="s">
        <v>196</v>
      </c>
      <c r="D107" s="169">
        <f>D108</f>
        <v>13</v>
      </c>
      <c r="E107" s="170">
        <f>E108</f>
        <v>152.6</v>
      </c>
      <c r="F107" s="170">
        <v>125.22</v>
      </c>
      <c r="G107" s="170">
        <v>27.38</v>
      </c>
      <c r="H107" s="170">
        <v>0</v>
      </c>
      <c r="I107" s="170">
        <v>0</v>
      </c>
      <c r="J107" s="170">
        <v>0</v>
      </c>
      <c r="K107" s="170">
        <v>0</v>
      </c>
      <c r="L107" s="170">
        <v>0</v>
      </c>
      <c r="M107" s="170">
        <v>0</v>
      </c>
      <c r="N107" s="170">
        <f>N108</f>
        <v>0</v>
      </c>
      <c r="O107" s="177"/>
    </row>
    <row r="108" s="143" customFormat="1" ht="21.95" customHeight="1" spans="1:15">
      <c r="A108" s="143">
        <v>99</v>
      </c>
      <c r="B108" s="167" t="s">
        <v>101</v>
      </c>
      <c r="C108" s="168" t="s">
        <v>197</v>
      </c>
      <c r="D108" s="158">
        <v>13</v>
      </c>
      <c r="E108" s="170">
        <f>F108+G108+H108+I108+J108+K108+L108+M108+N108</f>
        <v>152.6</v>
      </c>
      <c r="F108" s="170">
        <v>125.22</v>
      </c>
      <c r="G108" s="170">
        <v>27.38</v>
      </c>
      <c r="H108" s="170">
        <v>0</v>
      </c>
      <c r="I108" s="178"/>
      <c r="J108" s="178"/>
      <c r="K108" s="178"/>
      <c r="L108" s="178"/>
      <c r="M108" s="170">
        <v>0</v>
      </c>
      <c r="N108" s="178"/>
      <c r="O108" s="177"/>
    </row>
    <row r="109" s="143" customFormat="1" ht="21.95" customHeight="1" spans="1:15">
      <c r="A109" s="143">
        <v>100</v>
      </c>
      <c r="B109" s="167" t="s">
        <v>91</v>
      </c>
      <c r="C109" s="168" t="s">
        <v>198</v>
      </c>
      <c r="D109" s="158"/>
      <c r="E109" s="170">
        <f>F109+G109+H109+I109+J109+K109+L109+M109</f>
        <v>18</v>
      </c>
      <c r="F109" s="170">
        <v>0</v>
      </c>
      <c r="G109" s="170">
        <v>10</v>
      </c>
      <c r="H109" s="170">
        <v>0</v>
      </c>
      <c r="I109" s="178"/>
      <c r="J109" s="178"/>
      <c r="K109" s="178"/>
      <c r="L109" s="178"/>
      <c r="M109" s="170">
        <v>8</v>
      </c>
      <c r="N109" s="178"/>
      <c r="O109" s="177"/>
    </row>
    <row r="110" s="143" customFormat="1" ht="21.95" customHeight="1" spans="1:15">
      <c r="A110" s="143">
        <v>101</v>
      </c>
      <c r="B110" s="167"/>
      <c r="C110" s="168"/>
      <c r="D110" s="158"/>
      <c r="E110" s="170"/>
      <c r="F110" s="170"/>
      <c r="G110" s="170"/>
      <c r="H110" s="170"/>
      <c r="I110" s="170"/>
      <c r="J110" s="170"/>
      <c r="K110" s="170"/>
      <c r="L110" s="178"/>
      <c r="M110" s="170"/>
      <c r="N110" s="170"/>
      <c r="O110" s="177"/>
    </row>
    <row r="111" s="143" customFormat="1" ht="21.95" customHeight="1" spans="1:15">
      <c r="A111" s="143">
        <v>102</v>
      </c>
      <c r="B111" s="163" t="s">
        <v>89</v>
      </c>
      <c r="C111" s="164" t="s">
        <v>199</v>
      </c>
      <c r="D111" s="179">
        <f t="shared" ref="D111:N111" si="29">D112+D116+D117+D118+D120+D122</f>
        <v>175</v>
      </c>
      <c r="E111" s="166">
        <f t="shared" si="29"/>
        <v>2649.29</v>
      </c>
      <c r="F111" s="166">
        <f t="shared" si="29"/>
        <v>1612.18</v>
      </c>
      <c r="G111" s="166">
        <f t="shared" si="29"/>
        <v>349.07</v>
      </c>
      <c r="H111" s="166">
        <f t="shared" si="29"/>
        <v>6</v>
      </c>
      <c r="I111" s="166">
        <f t="shared" si="29"/>
        <v>0</v>
      </c>
      <c r="J111" s="166">
        <f t="shared" si="29"/>
        <v>0</v>
      </c>
      <c r="K111" s="166">
        <f t="shared" si="29"/>
        <v>0</v>
      </c>
      <c r="L111" s="181">
        <f t="shared" si="29"/>
        <v>25.65</v>
      </c>
      <c r="M111" s="166">
        <f t="shared" si="29"/>
        <v>656.39</v>
      </c>
      <c r="N111" s="166">
        <f t="shared" si="29"/>
        <v>0</v>
      </c>
      <c r="O111" s="182"/>
    </row>
    <row r="112" s="143" customFormat="1" ht="21.95" customHeight="1" spans="1:15">
      <c r="A112" s="143">
        <v>103</v>
      </c>
      <c r="B112" s="167" t="s">
        <v>91</v>
      </c>
      <c r="C112" s="168" t="s">
        <v>200</v>
      </c>
      <c r="D112" s="169">
        <f>D113+D114+D115</f>
        <v>97</v>
      </c>
      <c r="E112" s="170">
        <f>E113+E114+E115</f>
        <v>1155.95</v>
      </c>
      <c r="F112" s="170">
        <v>856.3</v>
      </c>
      <c r="G112" s="170">
        <v>174.85</v>
      </c>
      <c r="H112" s="170">
        <v>0</v>
      </c>
      <c r="I112" s="170">
        <v>0</v>
      </c>
      <c r="J112" s="170">
        <v>0</v>
      </c>
      <c r="K112" s="170">
        <v>0</v>
      </c>
      <c r="L112" s="170">
        <v>0</v>
      </c>
      <c r="M112" s="170">
        <v>124.8</v>
      </c>
      <c r="N112" s="170">
        <f>N113+N114+N115</f>
        <v>0</v>
      </c>
      <c r="O112" s="177"/>
    </row>
    <row r="113" s="143" customFormat="1" ht="21.95" customHeight="1" spans="1:15">
      <c r="A113" s="143">
        <v>104</v>
      </c>
      <c r="B113" s="167" t="s">
        <v>93</v>
      </c>
      <c r="C113" s="168" t="s">
        <v>201</v>
      </c>
      <c r="D113" s="158">
        <v>67</v>
      </c>
      <c r="E113" s="170">
        <f t="shared" ref="E113:E115" si="30">F113+G113+H113+I113+J113+K113+L113+M113+N113</f>
        <v>798.68</v>
      </c>
      <c r="F113" s="170">
        <v>574.51</v>
      </c>
      <c r="G113" s="170">
        <v>99.37</v>
      </c>
      <c r="H113" s="170">
        <v>0</v>
      </c>
      <c r="I113" s="178"/>
      <c r="J113" s="178"/>
      <c r="K113" s="178"/>
      <c r="L113" s="178"/>
      <c r="M113" s="170">
        <v>124.8</v>
      </c>
      <c r="N113" s="178"/>
      <c r="O113" s="177"/>
    </row>
    <row r="114" s="143" customFormat="1" ht="21.95" customHeight="1" spans="1:15">
      <c r="A114" s="143">
        <v>105</v>
      </c>
      <c r="B114" s="167" t="s">
        <v>93</v>
      </c>
      <c r="C114" s="168" t="s">
        <v>202</v>
      </c>
      <c r="D114" s="158">
        <v>23</v>
      </c>
      <c r="E114" s="170">
        <f t="shared" si="30"/>
        <v>271.47</v>
      </c>
      <c r="F114" s="170">
        <v>214.55</v>
      </c>
      <c r="G114" s="170">
        <v>56.92</v>
      </c>
      <c r="H114" s="170">
        <v>0</v>
      </c>
      <c r="I114" s="178"/>
      <c r="J114" s="178"/>
      <c r="K114" s="178"/>
      <c r="L114" s="178"/>
      <c r="M114" s="170">
        <v>0</v>
      </c>
      <c r="N114" s="178"/>
      <c r="O114" s="177"/>
    </row>
    <row r="115" s="143" customFormat="1" ht="21.95" customHeight="1" spans="1:15">
      <c r="A115" s="143">
        <v>106</v>
      </c>
      <c r="B115" s="167" t="s">
        <v>101</v>
      </c>
      <c r="C115" s="168" t="s">
        <v>203</v>
      </c>
      <c r="D115" s="158">
        <v>7</v>
      </c>
      <c r="E115" s="170">
        <f t="shared" si="30"/>
        <v>85.8</v>
      </c>
      <c r="F115" s="170">
        <v>67.24</v>
      </c>
      <c r="G115" s="170">
        <v>18.56</v>
      </c>
      <c r="H115" s="170">
        <v>0</v>
      </c>
      <c r="I115" s="178"/>
      <c r="J115" s="178"/>
      <c r="K115" s="178"/>
      <c r="L115" s="178"/>
      <c r="M115" s="170">
        <v>0</v>
      </c>
      <c r="N115" s="178"/>
      <c r="O115" s="177"/>
    </row>
    <row r="116" s="143" customFormat="1" ht="21.95" customHeight="1" spans="1:15">
      <c r="A116" s="143">
        <v>107</v>
      </c>
      <c r="B116" s="167" t="s">
        <v>91</v>
      </c>
      <c r="C116" s="168" t="s">
        <v>204</v>
      </c>
      <c r="D116" s="158"/>
      <c r="E116" s="170">
        <f>F116+G116+H116+I116+J116+K116+L116+M116</f>
        <v>144</v>
      </c>
      <c r="F116" s="170">
        <v>0</v>
      </c>
      <c r="G116" s="170">
        <v>7</v>
      </c>
      <c r="H116" s="170">
        <v>0</v>
      </c>
      <c r="I116" s="178"/>
      <c r="J116" s="178"/>
      <c r="K116" s="178"/>
      <c r="L116" s="178"/>
      <c r="M116" s="170">
        <v>137</v>
      </c>
      <c r="N116" s="178"/>
      <c r="O116" s="177"/>
    </row>
    <row r="117" s="143" customFormat="1" ht="21.95" customHeight="1" spans="1:15">
      <c r="A117" s="143">
        <v>108</v>
      </c>
      <c r="B117" s="167" t="s">
        <v>91</v>
      </c>
      <c r="C117" s="168" t="s">
        <v>205</v>
      </c>
      <c r="D117" s="158"/>
      <c r="E117" s="170">
        <f>F117+G117+H117+I117+J117+K117+L117+M117</f>
        <v>0</v>
      </c>
      <c r="F117" s="170">
        <v>0</v>
      </c>
      <c r="G117" s="170">
        <v>0</v>
      </c>
      <c r="H117" s="170">
        <v>0</v>
      </c>
      <c r="I117" s="178"/>
      <c r="J117" s="178"/>
      <c r="K117" s="178"/>
      <c r="L117" s="178"/>
      <c r="M117" s="170">
        <v>0</v>
      </c>
      <c r="N117" s="178"/>
      <c r="O117" s="177"/>
    </row>
    <row r="118" s="143" customFormat="1" ht="21.95" customHeight="1" spans="1:15">
      <c r="A118" s="143">
        <v>109</v>
      </c>
      <c r="B118" s="167" t="s">
        <v>91</v>
      </c>
      <c r="C118" s="168" t="s">
        <v>206</v>
      </c>
      <c r="D118" s="158"/>
      <c r="E118" s="170">
        <f>E119</f>
        <v>25.65</v>
      </c>
      <c r="F118" s="170">
        <v>0</v>
      </c>
      <c r="G118" s="170">
        <v>0</v>
      </c>
      <c r="H118" s="170">
        <v>0</v>
      </c>
      <c r="I118" s="170">
        <v>0</v>
      </c>
      <c r="J118" s="170">
        <v>0</v>
      </c>
      <c r="K118" s="170">
        <v>0</v>
      </c>
      <c r="L118" s="170">
        <v>25.65</v>
      </c>
      <c r="M118" s="170">
        <v>0</v>
      </c>
      <c r="N118" s="170">
        <f>N119</f>
        <v>0</v>
      </c>
      <c r="O118" s="177"/>
    </row>
    <row r="119" s="143" customFormat="1" ht="21.95" customHeight="1" spans="1:15">
      <c r="A119" s="143">
        <v>110</v>
      </c>
      <c r="B119" s="167" t="s">
        <v>207</v>
      </c>
      <c r="C119" s="168" t="s">
        <v>208</v>
      </c>
      <c r="D119" s="158"/>
      <c r="E119" s="170">
        <f>F119+G119+H119+I119+J119+K119+L119+M119+N119</f>
        <v>25.65</v>
      </c>
      <c r="F119" s="170">
        <v>0</v>
      </c>
      <c r="G119" s="170">
        <v>0</v>
      </c>
      <c r="H119" s="170">
        <v>0</v>
      </c>
      <c r="I119" s="178"/>
      <c r="J119" s="178"/>
      <c r="K119" s="178"/>
      <c r="L119" s="178">
        <v>25.65</v>
      </c>
      <c r="M119" s="170">
        <v>0</v>
      </c>
      <c r="N119" s="178"/>
      <c r="O119" s="177"/>
    </row>
    <row r="120" s="143" customFormat="1" ht="21.95" customHeight="1" spans="1:15">
      <c r="A120" s="143">
        <v>111</v>
      </c>
      <c r="B120" s="167" t="s">
        <v>91</v>
      </c>
      <c r="C120" s="168" t="s">
        <v>209</v>
      </c>
      <c r="D120" s="169">
        <f>D121</f>
        <v>78</v>
      </c>
      <c r="E120" s="170">
        <f>E121</f>
        <v>931.2</v>
      </c>
      <c r="F120" s="170">
        <v>755.88</v>
      </c>
      <c r="G120" s="170">
        <v>167.22</v>
      </c>
      <c r="H120" s="170">
        <v>0</v>
      </c>
      <c r="I120" s="170">
        <v>0</v>
      </c>
      <c r="J120" s="170">
        <v>0</v>
      </c>
      <c r="K120" s="170">
        <v>0</v>
      </c>
      <c r="L120" s="170">
        <v>0</v>
      </c>
      <c r="M120" s="170">
        <v>8.1</v>
      </c>
      <c r="N120" s="170">
        <f>N121</f>
        <v>0</v>
      </c>
      <c r="O120" s="177"/>
    </row>
    <row r="121" s="143" customFormat="1" ht="21.95" customHeight="1" spans="1:15">
      <c r="A121" s="143">
        <v>112</v>
      </c>
      <c r="B121" s="167" t="s">
        <v>99</v>
      </c>
      <c r="C121" s="168" t="s">
        <v>210</v>
      </c>
      <c r="D121" s="158">
        <v>78</v>
      </c>
      <c r="E121" s="170">
        <f>F121+G121+H121+I121+J121+K121+L121+M121+N121</f>
        <v>931.2</v>
      </c>
      <c r="F121" s="170">
        <v>755.88</v>
      </c>
      <c r="G121" s="170">
        <v>167.22</v>
      </c>
      <c r="H121" s="170">
        <v>0</v>
      </c>
      <c r="I121" s="178"/>
      <c r="J121" s="178"/>
      <c r="K121" s="178"/>
      <c r="L121" s="178"/>
      <c r="M121" s="170">
        <v>8.1</v>
      </c>
      <c r="N121" s="178"/>
      <c r="O121" s="177"/>
    </row>
    <row r="122" s="143" customFormat="1" ht="21.95" customHeight="1" spans="1:15">
      <c r="A122" s="143">
        <v>113</v>
      </c>
      <c r="B122" s="167" t="s">
        <v>91</v>
      </c>
      <c r="C122" s="168" t="s">
        <v>211</v>
      </c>
      <c r="D122" s="158"/>
      <c r="E122" s="170">
        <f>F122+G122+H122+I122+J122+K122+L122+M122</f>
        <v>392.49</v>
      </c>
      <c r="F122" s="170">
        <v>0</v>
      </c>
      <c r="G122" s="170">
        <v>0</v>
      </c>
      <c r="H122" s="170">
        <v>6</v>
      </c>
      <c r="I122" s="178"/>
      <c r="J122" s="178"/>
      <c r="K122" s="178"/>
      <c r="L122" s="178"/>
      <c r="M122" s="170">
        <v>386.49</v>
      </c>
      <c r="N122" s="178"/>
      <c r="O122" s="177"/>
    </row>
    <row r="123" s="143" customFormat="1" ht="21.95" customHeight="1" spans="1:15">
      <c r="A123" s="143">
        <v>114</v>
      </c>
      <c r="B123" s="167"/>
      <c r="C123" s="168"/>
      <c r="D123" s="158"/>
      <c r="E123" s="170"/>
      <c r="F123" s="170"/>
      <c r="G123" s="170"/>
      <c r="H123" s="170"/>
      <c r="I123" s="170"/>
      <c r="J123" s="170"/>
      <c r="K123" s="170"/>
      <c r="L123" s="178"/>
      <c r="M123" s="170"/>
      <c r="N123" s="170"/>
      <c r="O123" s="177"/>
    </row>
    <row r="124" s="143" customFormat="1" ht="21.95" customHeight="1" spans="1:15">
      <c r="A124" s="143">
        <v>115</v>
      </c>
      <c r="B124" s="163" t="s">
        <v>89</v>
      </c>
      <c r="C124" s="164" t="s">
        <v>212</v>
      </c>
      <c r="D124" s="179">
        <f t="shared" ref="D124:N124" si="31">D125+D129+D131+D132+D133+D134+D135+D136+D138+D140+D141+D142+D143+D144+D145+D146+D148</f>
        <v>4452</v>
      </c>
      <c r="E124" s="166">
        <f t="shared" si="31"/>
        <v>64039.39</v>
      </c>
      <c r="F124" s="166">
        <f t="shared" si="31"/>
        <v>14593.18</v>
      </c>
      <c r="G124" s="166">
        <f t="shared" si="31"/>
        <v>624.1</v>
      </c>
      <c r="H124" s="166">
        <f t="shared" si="31"/>
        <v>10142</v>
      </c>
      <c r="I124" s="166">
        <f t="shared" si="31"/>
        <v>0</v>
      </c>
      <c r="J124" s="166">
        <f t="shared" si="31"/>
        <v>0</v>
      </c>
      <c r="K124" s="166">
        <f t="shared" si="31"/>
        <v>15265.2</v>
      </c>
      <c r="L124" s="181">
        <f t="shared" si="31"/>
        <v>0</v>
      </c>
      <c r="M124" s="166">
        <f t="shared" si="31"/>
        <v>23414.91</v>
      </c>
      <c r="N124" s="166">
        <f t="shared" si="31"/>
        <v>0</v>
      </c>
      <c r="O124" s="182"/>
    </row>
    <row r="125" s="143" customFormat="1" ht="21.95" customHeight="1" spans="1:15">
      <c r="A125" s="143">
        <v>116</v>
      </c>
      <c r="B125" s="167" t="s">
        <v>91</v>
      </c>
      <c r="C125" s="168" t="s">
        <v>213</v>
      </c>
      <c r="D125" s="169">
        <f>D126+D127+D128</f>
        <v>100</v>
      </c>
      <c r="E125" s="170">
        <f>E126+E127+E128</f>
        <v>1311.75</v>
      </c>
      <c r="F125" s="170">
        <v>872.45</v>
      </c>
      <c r="G125" s="170">
        <v>375.7</v>
      </c>
      <c r="H125" s="170">
        <v>0</v>
      </c>
      <c r="I125" s="170">
        <v>0</v>
      </c>
      <c r="J125" s="170">
        <v>0</v>
      </c>
      <c r="K125" s="170">
        <v>0</v>
      </c>
      <c r="L125" s="170">
        <v>0</v>
      </c>
      <c r="M125" s="170">
        <v>63.6</v>
      </c>
      <c r="N125" s="170">
        <f>N126+N127+N128</f>
        <v>0</v>
      </c>
      <c r="O125" s="177"/>
    </row>
    <row r="126" s="143" customFormat="1" ht="21.95" customHeight="1" spans="1:15">
      <c r="A126" s="143">
        <v>117</v>
      </c>
      <c r="B126" s="167" t="s">
        <v>93</v>
      </c>
      <c r="C126" s="168" t="s">
        <v>214</v>
      </c>
      <c r="D126" s="158">
        <v>49</v>
      </c>
      <c r="E126" s="170">
        <f t="shared" ref="E126:E128" si="32">F126+G126+H126+I126+J126+K126+L126+M126+N126</f>
        <v>725.06</v>
      </c>
      <c r="F126" s="170">
        <v>420.75</v>
      </c>
      <c r="G126" s="170">
        <v>240.71</v>
      </c>
      <c r="H126" s="170">
        <v>0</v>
      </c>
      <c r="I126" s="178"/>
      <c r="J126" s="178"/>
      <c r="K126" s="178"/>
      <c r="L126" s="178"/>
      <c r="M126" s="170">
        <v>63.6</v>
      </c>
      <c r="N126" s="178"/>
      <c r="O126" s="177"/>
    </row>
    <row r="127" s="143" customFormat="1" ht="21.95" customHeight="1" spans="1:15">
      <c r="A127" s="143">
        <v>118</v>
      </c>
      <c r="B127" s="167" t="s">
        <v>99</v>
      </c>
      <c r="C127" s="168" t="s">
        <v>215</v>
      </c>
      <c r="D127" s="158">
        <v>30</v>
      </c>
      <c r="E127" s="170">
        <f t="shared" si="32"/>
        <v>357.55</v>
      </c>
      <c r="F127" s="170">
        <v>264.23</v>
      </c>
      <c r="G127" s="170">
        <v>93.32</v>
      </c>
      <c r="H127" s="170">
        <v>0</v>
      </c>
      <c r="I127" s="178"/>
      <c r="J127" s="178"/>
      <c r="K127" s="178"/>
      <c r="L127" s="178"/>
      <c r="M127" s="170">
        <v>0</v>
      </c>
      <c r="N127" s="178"/>
      <c r="O127" s="177"/>
    </row>
    <row r="128" s="143" customFormat="1" ht="21.95" customHeight="1" spans="1:15">
      <c r="A128" s="143">
        <v>119</v>
      </c>
      <c r="B128" s="167" t="s">
        <v>101</v>
      </c>
      <c r="C128" s="168" t="s">
        <v>216</v>
      </c>
      <c r="D128" s="158">
        <v>21</v>
      </c>
      <c r="E128" s="170">
        <f t="shared" si="32"/>
        <v>229.14</v>
      </c>
      <c r="F128" s="170">
        <v>187.47</v>
      </c>
      <c r="G128" s="170">
        <v>41.67</v>
      </c>
      <c r="H128" s="170">
        <v>0</v>
      </c>
      <c r="I128" s="178"/>
      <c r="J128" s="178"/>
      <c r="K128" s="178"/>
      <c r="L128" s="178"/>
      <c r="M128" s="170">
        <v>0</v>
      </c>
      <c r="N128" s="178"/>
      <c r="O128" s="177"/>
    </row>
    <row r="129" s="143" customFormat="1" ht="21.95" customHeight="1" spans="1:15">
      <c r="A129" s="143">
        <v>120</v>
      </c>
      <c r="B129" s="167" t="s">
        <v>91</v>
      </c>
      <c r="C129" s="168" t="s">
        <v>217</v>
      </c>
      <c r="D129" s="169">
        <f>D130</f>
        <v>73</v>
      </c>
      <c r="E129" s="170">
        <f>E130</f>
        <v>758.7</v>
      </c>
      <c r="F129" s="170">
        <v>618.6</v>
      </c>
      <c r="G129" s="170">
        <v>120.1</v>
      </c>
      <c r="H129" s="170">
        <v>20</v>
      </c>
      <c r="I129" s="170">
        <v>0</v>
      </c>
      <c r="J129" s="170">
        <v>0</v>
      </c>
      <c r="K129" s="170">
        <v>0</v>
      </c>
      <c r="L129" s="170">
        <v>0</v>
      </c>
      <c r="M129" s="170">
        <v>0</v>
      </c>
      <c r="N129" s="170">
        <f>N130</f>
        <v>0</v>
      </c>
      <c r="O129" s="177"/>
    </row>
    <row r="130" s="143" customFormat="1" ht="21.95" customHeight="1" spans="1:15">
      <c r="A130" s="143">
        <v>121</v>
      </c>
      <c r="B130" s="167" t="s">
        <v>93</v>
      </c>
      <c r="C130" s="168" t="s">
        <v>218</v>
      </c>
      <c r="D130" s="158">
        <v>73</v>
      </c>
      <c r="E130" s="170">
        <f>F130+G130+H130+I130+J130+K130+L130+M130+N130</f>
        <v>758.7</v>
      </c>
      <c r="F130" s="170">
        <v>618.6</v>
      </c>
      <c r="G130" s="170">
        <v>120.1</v>
      </c>
      <c r="H130" s="170">
        <v>20</v>
      </c>
      <c r="I130" s="178"/>
      <c r="J130" s="178"/>
      <c r="K130" s="178"/>
      <c r="L130" s="178"/>
      <c r="M130" s="170">
        <v>0</v>
      </c>
      <c r="N130" s="178"/>
      <c r="O130" s="177"/>
    </row>
    <row r="131" s="143" customFormat="1" ht="21.95" customHeight="1" spans="1:15">
      <c r="A131" s="143">
        <v>122</v>
      </c>
      <c r="B131" s="167" t="s">
        <v>91</v>
      </c>
      <c r="C131" s="168" t="s">
        <v>219</v>
      </c>
      <c r="D131" s="158">
        <v>4223</v>
      </c>
      <c r="E131" s="170">
        <f t="shared" ref="E131:E135" si="33">F131+G131+H131+I131+J131+K131+L131+M131</f>
        <v>31527.47</v>
      </c>
      <c r="F131" s="170">
        <v>11651.83</v>
      </c>
      <c r="G131" s="170">
        <v>0</v>
      </c>
      <c r="H131" s="170">
        <v>4011.64</v>
      </c>
      <c r="I131" s="178"/>
      <c r="J131" s="178"/>
      <c r="K131" s="178">
        <v>13450</v>
      </c>
      <c r="L131" s="178"/>
      <c r="M131" s="170">
        <v>2414</v>
      </c>
      <c r="N131" s="178"/>
      <c r="O131" s="177"/>
    </row>
    <row r="132" s="143" customFormat="1" ht="21.95" customHeight="1" spans="1:15">
      <c r="A132" s="143">
        <v>123</v>
      </c>
      <c r="B132" s="167" t="s">
        <v>91</v>
      </c>
      <c r="C132" s="168" t="s">
        <v>220</v>
      </c>
      <c r="D132" s="158"/>
      <c r="E132" s="170">
        <f t="shared" si="33"/>
        <v>2747</v>
      </c>
      <c r="F132" s="170">
        <v>0</v>
      </c>
      <c r="G132" s="170">
        <v>0</v>
      </c>
      <c r="H132" s="170">
        <v>524</v>
      </c>
      <c r="I132" s="178"/>
      <c r="J132" s="178"/>
      <c r="K132" s="178"/>
      <c r="L132" s="178"/>
      <c r="M132" s="170">
        <v>2223</v>
      </c>
      <c r="N132" s="178"/>
      <c r="O132" s="177"/>
    </row>
    <row r="133" s="143" customFormat="1" ht="21.95" customHeight="1" spans="1:15">
      <c r="A133" s="143">
        <v>124</v>
      </c>
      <c r="B133" s="167" t="s">
        <v>91</v>
      </c>
      <c r="C133" s="168" t="s">
        <v>221</v>
      </c>
      <c r="D133" s="158"/>
      <c r="E133" s="170">
        <f t="shared" si="33"/>
        <v>5877.99</v>
      </c>
      <c r="F133" s="170">
        <v>0</v>
      </c>
      <c r="G133" s="170">
        <v>0</v>
      </c>
      <c r="H133" s="170">
        <v>2968</v>
      </c>
      <c r="I133" s="178"/>
      <c r="J133" s="178"/>
      <c r="K133" s="178"/>
      <c r="L133" s="178"/>
      <c r="M133" s="170">
        <v>2909.99</v>
      </c>
      <c r="N133" s="178"/>
      <c r="O133" s="177"/>
    </row>
    <row r="134" s="143" customFormat="1" ht="21.95" customHeight="1" spans="1:15">
      <c r="A134" s="143">
        <v>125</v>
      </c>
      <c r="B134" s="167" t="s">
        <v>91</v>
      </c>
      <c r="C134" s="168" t="s">
        <v>222</v>
      </c>
      <c r="D134" s="158"/>
      <c r="E134" s="170">
        <f t="shared" si="33"/>
        <v>443.64</v>
      </c>
      <c r="F134" s="170">
        <v>0</v>
      </c>
      <c r="G134" s="170">
        <v>0</v>
      </c>
      <c r="H134" s="170">
        <v>213</v>
      </c>
      <c r="I134" s="178"/>
      <c r="J134" s="178"/>
      <c r="K134" s="178"/>
      <c r="L134" s="178"/>
      <c r="M134" s="170">
        <v>230.64</v>
      </c>
      <c r="N134" s="178"/>
      <c r="O134" s="177"/>
    </row>
    <row r="135" s="143" customFormat="1" ht="21.95" customHeight="1" spans="1:15">
      <c r="A135" s="143">
        <v>126</v>
      </c>
      <c r="B135" s="167" t="s">
        <v>91</v>
      </c>
      <c r="C135" s="168" t="s">
        <v>223</v>
      </c>
      <c r="D135" s="158"/>
      <c r="E135" s="170">
        <f t="shared" si="33"/>
        <v>213.17</v>
      </c>
      <c r="F135" s="170">
        <v>0</v>
      </c>
      <c r="G135" s="170">
        <v>0</v>
      </c>
      <c r="H135" s="170">
        <v>210.56</v>
      </c>
      <c r="I135" s="178"/>
      <c r="J135" s="178"/>
      <c r="K135" s="178"/>
      <c r="L135" s="178"/>
      <c r="M135" s="170">
        <v>2.61</v>
      </c>
      <c r="N135" s="178"/>
      <c r="O135" s="177"/>
    </row>
    <row r="136" s="143" customFormat="1" ht="21.95" customHeight="1" spans="1:15">
      <c r="A136" s="143">
        <v>127</v>
      </c>
      <c r="B136" s="167" t="s">
        <v>91</v>
      </c>
      <c r="C136" s="168" t="s">
        <v>224</v>
      </c>
      <c r="D136" s="169">
        <f>D137</f>
        <v>20</v>
      </c>
      <c r="E136" s="170">
        <f>E137</f>
        <v>1296.42</v>
      </c>
      <c r="F136" s="170">
        <v>186.83</v>
      </c>
      <c r="G136" s="170">
        <v>41.22</v>
      </c>
      <c r="H136" s="170">
        <v>590.8</v>
      </c>
      <c r="I136" s="170">
        <v>0</v>
      </c>
      <c r="J136" s="170">
        <v>0</v>
      </c>
      <c r="K136" s="170">
        <v>0</v>
      </c>
      <c r="L136" s="170">
        <v>0</v>
      </c>
      <c r="M136" s="170">
        <v>477.57</v>
      </c>
      <c r="N136" s="170">
        <f>N137</f>
        <v>0</v>
      </c>
      <c r="O136" s="177"/>
    </row>
    <row r="137" s="143" customFormat="1" ht="21.95" customHeight="1" spans="1:15">
      <c r="A137" s="143">
        <v>128</v>
      </c>
      <c r="B137" s="167" t="s">
        <v>101</v>
      </c>
      <c r="C137" s="168" t="s">
        <v>225</v>
      </c>
      <c r="D137" s="158">
        <v>20</v>
      </c>
      <c r="E137" s="170">
        <f>F137+G137+H137+I137+J137+K137+L137+M137+N137</f>
        <v>1296.42</v>
      </c>
      <c r="F137" s="170">
        <v>186.83</v>
      </c>
      <c r="G137" s="170">
        <v>41.22</v>
      </c>
      <c r="H137" s="170">
        <v>590.8</v>
      </c>
      <c r="I137" s="178"/>
      <c r="J137" s="178"/>
      <c r="K137" s="178"/>
      <c r="L137" s="178"/>
      <c r="M137" s="170">
        <v>477.57</v>
      </c>
      <c r="N137" s="178"/>
      <c r="O137" s="177"/>
    </row>
    <row r="138" s="143" customFormat="1" ht="21.95" customHeight="1" spans="1:15">
      <c r="A138" s="143">
        <v>129</v>
      </c>
      <c r="B138" s="167" t="s">
        <v>91</v>
      </c>
      <c r="C138" s="168" t="s">
        <v>226</v>
      </c>
      <c r="D138" s="169">
        <f>D139</f>
        <v>13</v>
      </c>
      <c r="E138" s="170">
        <f>E139</f>
        <v>152.97</v>
      </c>
      <c r="F138" s="170">
        <v>122.9</v>
      </c>
      <c r="G138" s="170">
        <v>30.07</v>
      </c>
      <c r="H138" s="170">
        <v>0</v>
      </c>
      <c r="I138" s="170">
        <v>0</v>
      </c>
      <c r="J138" s="170">
        <v>0</v>
      </c>
      <c r="K138" s="170">
        <v>0</v>
      </c>
      <c r="L138" s="170">
        <v>0</v>
      </c>
      <c r="M138" s="170">
        <v>0</v>
      </c>
      <c r="N138" s="170">
        <f>N139</f>
        <v>0</v>
      </c>
      <c r="O138" s="177"/>
    </row>
    <row r="139" s="143" customFormat="1" ht="21.95" customHeight="1" spans="1:15">
      <c r="A139" s="143">
        <v>130</v>
      </c>
      <c r="B139" s="167" t="s">
        <v>101</v>
      </c>
      <c r="C139" s="168" t="s">
        <v>227</v>
      </c>
      <c r="D139" s="158">
        <v>13</v>
      </c>
      <c r="E139" s="170">
        <f>F139+G139+H139+I139+J139+K139+L139+M139+N139</f>
        <v>152.97</v>
      </c>
      <c r="F139" s="170">
        <v>122.9</v>
      </c>
      <c r="G139" s="170">
        <v>30.07</v>
      </c>
      <c r="H139" s="170">
        <v>0</v>
      </c>
      <c r="I139" s="178"/>
      <c r="J139" s="178"/>
      <c r="K139" s="178"/>
      <c r="L139" s="178"/>
      <c r="M139" s="170">
        <v>0</v>
      </c>
      <c r="N139" s="178"/>
      <c r="O139" s="177"/>
    </row>
    <row r="140" s="143" customFormat="1" ht="21.95" customHeight="1" spans="1:15">
      <c r="A140" s="143">
        <v>131</v>
      </c>
      <c r="B140" s="167" t="s">
        <v>91</v>
      </c>
      <c r="C140" s="168" t="s">
        <v>228</v>
      </c>
      <c r="D140" s="158"/>
      <c r="E140" s="170">
        <f t="shared" ref="E140:E145" si="34">F140+G140+H140+I140+J140+K140+L140+M140</f>
        <v>1380</v>
      </c>
      <c r="F140" s="170">
        <v>0</v>
      </c>
      <c r="G140" s="170">
        <v>0</v>
      </c>
      <c r="H140" s="170">
        <v>1380</v>
      </c>
      <c r="I140" s="178"/>
      <c r="J140" s="178"/>
      <c r="K140" s="178"/>
      <c r="L140" s="178"/>
      <c r="M140" s="170">
        <v>0</v>
      </c>
      <c r="N140" s="178"/>
      <c r="O140" s="177"/>
    </row>
    <row r="141" s="143" customFormat="1" ht="21.95" customHeight="1" spans="1:15">
      <c r="A141" s="143">
        <v>132</v>
      </c>
      <c r="B141" s="167" t="s">
        <v>91</v>
      </c>
      <c r="C141" s="168" t="s">
        <v>229</v>
      </c>
      <c r="D141" s="158"/>
      <c r="E141" s="170">
        <f t="shared" si="34"/>
        <v>0</v>
      </c>
      <c r="F141" s="170">
        <v>0</v>
      </c>
      <c r="G141" s="170">
        <v>0</v>
      </c>
      <c r="H141" s="170">
        <v>0</v>
      </c>
      <c r="I141" s="178"/>
      <c r="J141" s="178"/>
      <c r="K141" s="178"/>
      <c r="L141" s="178"/>
      <c r="M141" s="170">
        <v>0</v>
      </c>
      <c r="N141" s="178"/>
      <c r="O141" s="177"/>
    </row>
    <row r="142" s="143" customFormat="1" ht="21.95" customHeight="1" spans="1:15">
      <c r="A142" s="143">
        <v>133</v>
      </c>
      <c r="B142" s="167" t="s">
        <v>91</v>
      </c>
      <c r="C142" s="168" t="s">
        <v>230</v>
      </c>
      <c r="D142" s="158"/>
      <c r="E142" s="170">
        <f t="shared" si="34"/>
        <v>30</v>
      </c>
      <c r="F142" s="170">
        <v>0</v>
      </c>
      <c r="G142" s="170">
        <v>0</v>
      </c>
      <c r="H142" s="170">
        <v>0</v>
      </c>
      <c r="I142" s="178"/>
      <c r="J142" s="178"/>
      <c r="K142" s="178"/>
      <c r="L142" s="178"/>
      <c r="M142" s="170">
        <v>30</v>
      </c>
      <c r="N142" s="178"/>
      <c r="O142" s="177"/>
    </row>
    <row r="143" s="143" customFormat="1" ht="21.95" customHeight="1" spans="1:15">
      <c r="A143" s="143">
        <v>134</v>
      </c>
      <c r="B143" s="167" t="s">
        <v>91</v>
      </c>
      <c r="C143" s="168" t="s">
        <v>231</v>
      </c>
      <c r="D143" s="158"/>
      <c r="E143" s="170">
        <f t="shared" si="34"/>
        <v>5753.24</v>
      </c>
      <c r="F143" s="170">
        <v>0</v>
      </c>
      <c r="G143" s="170">
        <v>0</v>
      </c>
      <c r="H143" s="170">
        <v>0</v>
      </c>
      <c r="I143" s="178"/>
      <c r="J143" s="178"/>
      <c r="K143" s="178"/>
      <c r="L143" s="178"/>
      <c r="M143" s="170">
        <v>5753.24</v>
      </c>
      <c r="N143" s="178"/>
      <c r="O143" s="177"/>
    </row>
    <row r="144" s="143" customFormat="1" ht="21.95" customHeight="1" spans="1:15">
      <c r="A144" s="143">
        <v>135</v>
      </c>
      <c r="B144" s="167" t="s">
        <v>91</v>
      </c>
      <c r="C144" s="168" t="s">
        <v>232</v>
      </c>
      <c r="D144" s="158"/>
      <c r="E144" s="170">
        <f t="shared" si="34"/>
        <v>10934.7</v>
      </c>
      <c r="F144" s="170">
        <v>0</v>
      </c>
      <c r="G144" s="170">
        <v>0</v>
      </c>
      <c r="H144" s="170">
        <v>0</v>
      </c>
      <c r="I144" s="178"/>
      <c r="J144" s="178"/>
      <c r="K144" s="178">
        <v>1683</v>
      </c>
      <c r="L144" s="178"/>
      <c r="M144" s="170">
        <v>9251.7</v>
      </c>
      <c r="N144" s="178"/>
      <c r="O144" s="177"/>
    </row>
    <row r="145" s="143" customFormat="1" ht="21.95" customHeight="1" spans="1:15">
      <c r="A145" s="143">
        <v>136</v>
      </c>
      <c r="B145" s="167" t="s">
        <v>91</v>
      </c>
      <c r="C145" s="168" t="s">
        <v>233</v>
      </c>
      <c r="D145" s="158"/>
      <c r="E145" s="170">
        <f t="shared" si="34"/>
        <v>592.39</v>
      </c>
      <c r="F145" s="170">
        <v>460.19</v>
      </c>
      <c r="G145" s="170">
        <v>0</v>
      </c>
      <c r="H145" s="170">
        <v>0</v>
      </c>
      <c r="I145" s="178"/>
      <c r="J145" s="178"/>
      <c r="K145" s="178">
        <v>132.2</v>
      </c>
      <c r="L145" s="178"/>
      <c r="M145" s="170">
        <v>0</v>
      </c>
      <c r="N145" s="178"/>
      <c r="O145" s="177"/>
    </row>
    <row r="146" s="143" customFormat="1" ht="21.95" customHeight="1" spans="1:15">
      <c r="A146" s="143">
        <v>137</v>
      </c>
      <c r="B146" s="167" t="s">
        <v>91</v>
      </c>
      <c r="C146" s="168" t="s">
        <v>234</v>
      </c>
      <c r="D146" s="169">
        <f>D147</f>
        <v>23</v>
      </c>
      <c r="E146" s="170">
        <f>E147</f>
        <v>300.55</v>
      </c>
      <c r="F146" s="170">
        <v>203.38</v>
      </c>
      <c r="G146" s="170">
        <v>57.01</v>
      </c>
      <c r="H146" s="170">
        <v>0</v>
      </c>
      <c r="I146" s="170">
        <v>0</v>
      </c>
      <c r="J146" s="170">
        <v>0</v>
      </c>
      <c r="K146" s="170">
        <v>0</v>
      </c>
      <c r="L146" s="170">
        <v>0</v>
      </c>
      <c r="M146" s="170">
        <v>40.16</v>
      </c>
      <c r="N146" s="170">
        <f>N147</f>
        <v>0</v>
      </c>
      <c r="O146" s="177"/>
    </row>
    <row r="147" s="143" customFormat="1" ht="21.95" customHeight="1" spans="1:15">
      <c r="A147" s="143">
        <v>138</v>
      </c>
      <c r="B147" s="167" t="s">
        <v>235</v>
      </c>
      <c r="C147" s="168" t="s">
        <v>236</v>
      </c>
      <c r="D147" s="158">
        <v>23</v>
      </c>
      <c r="E147" s="170">
        <f>F147+G147+H147+I147+J147+K147+L147+M147+N147</f>
        <v>300.55</v>
      </c>
      <c r="F147" s="170">
        <v>203.38</v>
      </c>
      <c r="G147" s="170">
        <v>57.01</v>
      </c>
      <c r="H147" s="170">
        <v>0</v>
      </c>
      <c r="I147" s="178"/>
      <c r="J147" s="178"/>
      <c r="K147" s="178"/>
      <c r="L147" s="178"/>
      <c r="M147" s="170">
        <v>40.16</v>
      </c>
      <c r="N147" s="178"/>
      <c r="O147" s="177"/>
    </row>
    <row r="148" s="143" customFormat="1" ht="21.95" customHeight="1" spans="1:15">
      <c r="A148" s="143">
        <v>139</v>
      </c>
      <c r="B148" s="167" t="s">
        <v>91</v>
      </c>
      <c r="C148" s="168" t="s">
        <v>237</v>
      </c>
      <c r="D148" s="158"/>
      <c r="E148" s="170">
        <f>F148+G148+H148+I148+J148+K148+L148+M148</f>
        <v>719.4</v>
      </c>
      <c r="F148" s="170">
        <v>477</v>
      </c>
      <c r="G148" s="170">
        <v>0</v>
      </c>
      <c r="H148" s="170">
        <v>224</v>
      </c>
      <c r="I148" s="178"/>
      <c r="J148" s="178"/>
      <c r="K148" s="178"/>
      <c r="L148" s="178"/>
      <c r="M148" s="170">
        <v>18.4</v>
      </c>
      <c r="N148" s="178"/>
      <c r="O148" s="177"/>
    </row>
    <row r="149" s="143" customFormat="1" ht="21.95" customHeight="1" spans="1:15">
      <c r="A149" s="143">
        <v>140</v>
      </c>
      <c r="B149" s="167"/>
      <c r="C149" s="168"/>
      <c r="D149" s="158"/>
      <c r="E149" s="170"/>
      <c r="F149" s="170"/>
      <c r="G149" s="170"/>
      <c r="H149" s="170"/>
      <c r="I149" s="170"/>
      <c r="J149" s="170"/>
      <c r="K149" s="170"/>
      <c r="L149" s="178"/>
      <c r="M149" s="170"/>
      <c r="N149" s="170"/>
      <c r="O149" s="177"/>
    </row>
    <row r="150" s="143" customFormat="1" ht="21.95" customHeight="1" spans="1:15">
      <c r="A150" s="143">
        <v>141</v>
      </c>
      <c r="B150" s="163" t="s">
        <v>89</v>
      </c>
      <c r="C150" s="164" t="s">
        <v>238</v>
      </c>
      <c r="D150" s="179">
        <f t="shared" ref="D150:N150" si="35">D151+D154+D157+D159+D164+D165+D166+D167+D168+D169+D170+D173+D174</f>
        <v>627</v>
      </c>
      <c r="E150" s="166">
        <f t="shared" si="35"/>
        <v>21950.78</v>
      </c>
      <c r="F150" s="166">
        <f t="shared" si="35"/>
        <v>10820.51</v>
      </c>
      <c r="G150" s="166">
        <f t="shared" si="35"/>
        <v>3128.21</v>
      </c>
      <c r="H150" s="166">
        <f t="shared" si="35"/>
        <v>1191.04</v>
      </c>
      <c r="I150" s="166">
        <f t="shared" si="35"/>
        <v>0</v>
      </c>
      <c r="J150" s="166">
        <f t="shared" si="35"/>
        <v>0</v>
      </c>
      <c r="K150" s="166">
        <f t="shared" si="35"/>
        <v>1302</v>
      </c>
      <c r="L150" s="181">
        <f t="shared" si="35"/>
        <v>0</v>
      </c>
      <c r="M150" s="166">
        <f t="shared" si="35"/>
        <v>5509.02</v>
      </c>
      <c r="N150" s="166">
        <f t="shared" si="35"/>
        <v>0</v>
      </c>
      <c r="O150" s="182"/>
    </row>
    <row r="151" s="143" customFormat="1" ht="21.95" customHeight="1" spans="1:15">
      <c r="A151" s="143">
        <v>142</v>
      </c>
      <c r="B151" s="167" t="s">
        <v>91</v>
      </c>
      <c r="C151" s="168" t="s">
        <v>239</v>
      </c>
      <c r="D151" s="169">
        <f>D152+D153</f>
        <v>45</v>
      </c>
      <c r="E151" s="170">
        <f>E152+E153</f>
        <v>680.83</v>
      </c>
      <c r="F151" s="170">
        <v>423.83</v>
      </c>
      <c r="G151" s="170">
        <v>197</v>
      </c>
      <c r="H151" s="170">
        <v>60</v>
      </c>
      <c r="I151" s="170">
        <v>0</v>
      </c>
      <c r="J151" s="170">
        <v>0</v>
      </c>
      <c r="K151" s="170">
        <v>0</v>
      </c>
      <c r="L151" s="170">
        <v>0</v>
      </c>
      <c r="M151" s="170">
        <v>0</v>
      </c>
      <c r="N151" s="170">
        <f>N152+N153</f>
        <v>0</v>
      </c>
      <c r="O151" s="177"/>
    </row>
    <row r="152" s="143" customFormat="1" ht="21.95" customHeight="1" spans="1:15">
      <c r="A152" s="143">
        <v>143</v>
      </c>
      <c r="B152" s="167" t="s">
        <v>93</v>
      </c>
      <c r="C152" s="168" t="s">
        <v>240</v>
      </c>
      <c r="D152" s="158">
        <v>40</v>
      </c>
      <c r="E152" s="170">
        <f t="shared" ref="E152:E156" si="36">F152+G152+H152+I152+J152+K152+L152+M152+N152</f>
        <v>544.58</v>
      </c>
      <c r="F152" s="170">
        <v>373.34</v>
      </c>
      <c r="G152" s="170">
        <v>171.24</v>
      </c>
      <c r="H152" s="170">
        <v>0</v>
      </c>
      <c r="I152" s="178"/>
      <c r="J152" s="178"/>
      <c r="K152" s="178"/>
      <c r="L152" s="178"/>
      <c r="M152" s="170">
        <v>0</v>
      </c>
      <c r="N152" s="178"/>
      <c r="O152" s="177"/>
    </row>
    <row r="153" s="143" customFormat="1" ht="21.95" customHeight="1" spans="1:15">
      <c r="A153" s="143">
        <v>144</v>
      </c>
      <c r="B153" s="167" t="s">
        <v>101</v>
      </c>
      <c r="C153" s="168" t="s">
        <v>241</v>
      </c>
      <c r="D153" s="158">
        <v>5</v>
      </c>
      <c r="E153" s="170">
        <f t="shared" si="36"/>
        <v>136.25</v>
      </c>
      <c r="F153" s="170">
        <v>50.49</v>
      </c>
      <c r="G153" s="170">
        <v>25.76</v>
      </c>
      <c r="H153" s="170">
        <v>60</v>
      </c>
      <c r="I153" s="178"/>
      <c r="J153" s="178"/>
      <c r="K153" s="178"/>
      <c r="L153" s="178"/>
      <c r="M153" s="170">
        <v>0</v>
      </c>
      <c r="N153" s="178"/>
      <c r="O153" s="177"/>
    </row>
    <row r="154" s="143" customFormat="1" ht="21.95" customHeight="1" spans="1:15">
      <c r="A154" s="143">
        <v>145</v>
      </c>
      <c r="B154" s="167" t="s">
        <v>91</v>
      </c>
      <c r="C154" s="168" t="s">
        <v>242</v>
      </c>
      <c r="D154" s="158"/>
      <c r="E154" s="170">
        <f>E155+E156</f>
        <v>224</v>
      </c>
      <c r="F154" s="170">
        <v>0</v>
      </c>
      <c r="G154" s="170">
        <v>0</v>
      </c>
      <c r="H154" s="170">
        <v>0</v>
      </c>
      <c r="I154" s="170">
        <v>0</v>
      </c>
      <c r="J154" s="170">
        <v>0</v>
      </c>
      <c r="K154" s="170">
        <v>0</v>
      </c>
      <c r="L154" s="170">
        <v>0</v>
      </c>
      <c r="M154" s="170">
        <v>224</v>
      </c>
      <c r="N154" s="170">
        <f>N155+N156</f>
        <v>0</v>
      </c>
      <c r="O154" s="177"/>
    </row>
    <row r="155" s="143" customFormat="1" ht="21.95" customHeight="1" spans="1:15">
      <c r="A155" s="143">
        <v>146</v>
      </c>
      <c r="B155" s="167" t="s">
        <v>243</v>
      </c>
      <c r="C155" s="168" t="s">
        <v>244</v>
      </c>
      <c r="D155" s="158"/>
      <c r="E155" s="170">
        <f t="shared" si="36"/>
        <v>224</v>
      </c>
      <c r="F155" s="170">
        <v>0</v>
      </c>
      <c r="G155" s="170">
        <v>0</v>
      </c>
      <c r="H155" s="170">
        <v>0</v>
      </c>
      <c r="I155" s="178"/>
      <c r="J155" s="178"/>
      <c r="K155" s="178"/>
      <c r="L155" s="178"/>
      <c r="M155" s="170">
        <v>224</v>
      </c>
      <c r="N155" s="178"/>
      <c r="O155" s="177"/>
    </row>
    <row r="156" s="143" customFormat="1" ht="21.95" customHeight="1" spans="1:15">
      <c r="A156" s="143">
        <v>147</v>
      </c>
      <c r="B156" s="167" t="s">
        <v>243</v>
      </c>
      <c r="C156" s="168" t="s">
        <v>245</v>
      </c>
      <c r="D156" s="158"/>
      <c r="E156" s="170">
        <f t="shared" si="36"/>
        <v>0</v>
      </c>
      <c r="F156" s="170">
        <v>0</v>
      </c>
      <c r="G156" s="170">
        <v>0</v>
      </c>
      <c r="H156" s="170">
        <v>0</v>
      </c>
      <c r="I156" s="178"/>
      <c r="J156" s="178"/>
      <c r="K156" s="178"/>
      <c r="L156" s="178"/>
      <c r="M156" s="170">
        <v>0</v>
      </c>
      <c r="N156" s="178"/>
      <c r="O156" s="177"/>
    </row>
    <row r="157" s="143" customFormat="1" ht="21.95" customHeight="1" spans="1:15">
      <c r="A157" s="143">
        <v>148</v>
      </c>
      <c r="B157" s="167" t="s">
        <v>91</v>
      </c>
      <c r="C157" s="168" t="s">
        <v>246</v>
      </c>
      <c r="D157" s="169">
        <f>D158</f>
        <v>379</v>
      </c>
      <c r="E157" s="170">
        <f>E158</f>
        <v>3829.37</v>
      </c>
      <c r="F157" s="170">
        <v>3125.06</v>
      </c>
      <c r="G157" s="170">
        <v>62.7</v>
      </c>
      <c r="H157" s="170">
        <v>0</v>
      </c>
      <c r="I157" s="170">
        <v>0</v>
      </c>
      <c r="J157" s="170">
        <v>0</v>
      </c>
      <c r="K157" s="170">
        <v>0</v>
      </c>
      <c r="L157" s="170">
        <v>0</v>
      </c>
      <c r="M157" s="170">
        <v>641.61</v>
      </c>
      <c r="N157" s="170">
        <f>N158</f>
        <v>0</v>
      </c>
      <c r="O157" s="177"/>
    </row>
    <row r="158" s="143" customFormat="1" ht="21.95" customHeight="1" spans="1:15">
      <c r="A158" s="143">
        <v>149</v>
      </c>
      <c r="B158" s="167" t="s">
        <v>243</v>
      </c>
      <c r="C158" s="168" t="s">
        <v>247</v>
      </c>
      <c r="D158" s="158">
        <v>379</v>
      </c>
      <c r="E158" s="170">
        <f t="shared" ref="E158:E163" si="37">F158+G158+H158+I158+J158+K158+L158+M158+N158</f>
        <v>3829.37</v>
      </c>
      <c r="F158" s="170">
        <v>3125.06</v>
      </c>
      <c r="G158" s="170">
        <v>62.7</v>
      </c>
      <c r="H158" s="170">
        <v>0</v>
      </c>
      <c r="I158" s="178"/>
      <c r="J158" s="178"/>
      <c r="K158" s="178"/>
      <c r="L158" s="178"/>
      <c r="M158" s="170">
        <v>641.61</v>
      </c>
      <c r="N158" s="178"/>
      <c r="O158" s="177"/>
    </row>
    <row r="159" s="143" customFormat="1" ht="21.95" customHeight="1" spans="1:15">
      <c r="A159" s="143">
        <v>150</v>
      </c>
      <c r="B159" s="167" t="s">
        <v>91</v>
      </c>
      <c r="C159" s="168" t="s">
        <v>248</v>
      </c>
      <c r="D159" s="169">
        <f>D160+D161+D162</f>
        <v>151</v>
      </c>
      <c r="E159" s="170">
        <f>E160+E161+E162+E163</f>
        <v>7123.74</v>
      </c>
      <c r="F159" s="170">
        <v>1389.92</v>
      </c>
      <c r="G159" s="170">
        <v>2626.44</v>
      </c>
      <c r="H159" s="170">
        <v>0</v>
      </c>
      <c r="I159" s="170">
        <v>0</v>
      </c>
      <c r="J159" s="170">
        <v>0</v>
      </c>
      <c r="K159" s="170">
        <v>0</v>
      </c>
      <c r="L159" s="178"/>
      <c r="M159" s="170">
        <v>3107.38</v>
      </c>
      <c r="N159" s="170">
        <f>N160+N161+N162+N163</f>
        <v>0</v>
      </c>
      <c r="O159" s="177"/>
    </row>
    <row r="160" s="143" customFormat="1" ht="21.95" customHeight="1" spans="1:15">
      <c r="A160" s="143">
        <v>151</v>
      </c>
      <c r="B160" s="167" t="s">
        <v>243</v>
      </c>
      <c r="C160" s="168" t="s">
        <v>249</v>
      </c>
      <c r="D160" s="158">
        <v>39</v>
      </c>
      <c r="E160" s="170">
        <f t="shared" si="37"/>
        <v>1922.97</v>
      </c>
      <c r="F160" s="170">
        <v>362.85</v>
      </c>
      <c r="G160" s="170">
        <v>1412.52</v>
      </c>
      <c r="H160" s="170">
        <v>0</v>
      </c>
      <c r="I160" s="178"/>
      <c r="J160" s="178"/>
      <c r="K160" s="178"/>
      <c r="L160" s="178"/>
      <c r="M160" s="170">
        <v>147.6</v>
      </c>
      <c r="N160" s="178"/>
      <c r="O160" s="177"/>
    </row>
    <row r="161" s="143" customFormat="1" ht="21.95" customHeight="1" spans="1:15">
      <c r="A161" s="143">
        <v>152</v>
      </c>
      <c r="B161" s="167" t="s">
        <v>235</v>
      </c>
      <c r="C161" s="168" t="s">
        <v>250</v>
      </c>
      <c r="D161" s="158">
        <v>23</v>
      </c>
      <c r="E161" s="170">
        <f t="shared" si="37"/>
        <v>277.19</v>
      </c>
      <c r="F161" s="170">
        <v>218.91</v>
      </c>
      <c r="G161" s="170">
        <v>58.28</v>
      </c>
      <c r="H161" s="170">
        <v>0</v>
      </c>
      <c r="I161" s="178"/>
      <c r="J161" s="178"/>
      <c r="K161" s="178"/>
      <c r="L161" s="178"/>
      <c r="M161" s="170">
        <v>0</v>
      </c>
      <c r="N161" s="178"/>
      <c r="O161" s="177"/>
    </row>
    <row r="162" s="143" customFormat="1" ht="21.95" customHeight="1" spans="1:15">
      <c r="A162" s="143">
        <v>153</v>
      </c>
      <c r="B162" s="167" t="s">
        <v>243</v>
      </c>
      <c r="C162" s="168" t="s">
        <v>251</v>
      </c>
      <c r="D162" s="158">
        <v>89</v>
      </c>
      <c r="E162" s="170">
        <f t="shared" si="37"/>
        <v>1791.6</v>
      </c>
      <c r="F162" s="170">
        <v>808.16</v>
      </c>
      <c r="G162" s="170">
        <v>962.84</v>
      </c>
      <c r="H162" s="170">
        <v>0</v>
      </c>
      <c r="I162" s="178"/>
      <c r="J162" s="178"/>
      <c r="K162" s="178"/>
      <c r="L162" s="178"/>
      <c r="M162" s="170">
        <v>20.6</v>
      </c>
      <c r="N162" s="178"/>
      <c r="O162" s="177"/>
    </row>
    <row r="163" s="143" customFormat="1" ht="21.95" customHeight="1" spans="1:15">
      <c r="A163" s="143">
        <v>154</v>
      </c>
      <c r="B163" s="167" t="s">
        <v>91</v>
      </c>
      <c r="C163" s="168" t="s">
        <v>252</v>
      </c>
      <c r="D163" s="158"/>
      <c r="E163" s="170">
        <f t="shared" si="37"/>
        <v>3131.98</v>
      </c>
      <c r="F163" s="170">
        <v>0</v>
      </c>
      <c r="G163" s="170">
        <v>192.8</v>
      </c>
      <c r="H163" s="178"/>
      <c r="I163" s="178"/>
      <c r="J163" s="178"/>
      <c r="K163" s="178"/>
      <c r="L163" s="178"/>
      <c r="M163" s="170">
        <v>2939.18</v>
      </c>
      <c r="N163" s="178"/>
      <c r="O163" s="177"/>
    </row>
    <row r="164" s="143" customFormat="1" ht="21.95" customHeight="1" spans="1:15">
      <c r="A164" s="143">
        <v>155</v>
      </c>
      <c r="B164" s="167" t="s">
        <v>91</v>
      </c>
      <c r="C164" s="168" t="s">
        <v>253</v>
      </c>
      <c r="D164" s="158"/>
      <c r="E164" s="170">
        <f t="shared" ref="E164:E169" si="38">F164+G164+H164+I164+J164+K164+L164+M164</f>
        <v>0</v>
      </c>
      <c r="F164" s="170">
        <v>0</v>
      </c>
      <c r="G164" s="170">
        <v>0</v>
      </c>
      <c r="H164" s="170">
        <v>0</v>
      </c>
      <c r="I164" s="178"/>
      <c r="J164" s="178"/>
      <c r="K164" s="178"/>
      <c r="L164" s="178"/>
      <c r="M164" s="170">
        <v>0</v>
      </c>
      <c r="N164" s="178"/>
      <c r="O164" s="177"/>
    </row>
    <row r="165" s="143" customFormat="1" ht="21.95" customHeight="1" spans="1:15">
      <c r="A165" s="143">
        <v>156</v>
      </c>
      <c r="B165" s="167" t="s">
        <v>91</v>
      </c>
      <c r="C165" s="168" t="s">
        <v>254</v>
      </c>
      <c r="D165" s="158"/>
      <c r="E165" s="170">
        <f t="shared" si="38"/>
        <v>657.43</v>
      </c>
      <c r="F165" s="170">
        <v>0</v>
      </c>
      <c r="G165" s="170">
        <v>0</v>
      </c>
      <c r="H165" s="170">
        <v>216.24</v>
      </c>
      <c r="I165" s="178"/>
      <c r="J165" s="178"/>
      <c r="K165" s="178"/>
      <c r="L165" s="178"/>
      <c r="M165" s="170">
        <v>441.19</v>
      </c>
      <c r="N165" s="178"/>
      <c r="O165" s="177"/>
    </row>
    <row r="166" s="143" customFormat="1" ht="21.95" customHeight="1" spans="1:15">
      <c r="A166" s="143">
        <v>157</v>
      </c>
      <c r="B166" s="167" t="s">
        <v>91</v>
      </c>
      <c r="C166" s="168" t="s">
        <v>255</v>
      </c>
      <c r="D166" s="158"/>
      <c r="E166" s="170">
        <f t="shared" si="38"/>
        <v>5432.73</v>
      </c>
      <c r="F166" s="170">
        <v>5432.73</v>
      </c>
      <c r="G166" s="170">
        <v>0</v>
      </c>
      <c r="H166" s="170">
        <v>0</v>
      </c>
      <c r="I166" s="178"/>
      <c r="J166" s="178"/>
      <c r="K166" s="178"/>
      <c r="L166" s="178"/>
      <c r="M166" s="170">
        <v>0</v>
      </c>
      <c r="N166" s="178"/>
      <c r="O166" s="177"/>
    </row>
    <row r="167" s="143" customFormat="1" ht="21.95" customHeight="1" spans="1:15">
      <c r="A167" s="143">
        <v>158</v>
      </c>
      <c r="B167" s="167" t="s">
        <v>91</v>
      </c>
      <c r="C167" s="168" t="s">
        <v>256</v>
      </c>
      <c r="D167" s="158"/>
      <c r="E167" s="170">
        <f t="shared" si="38"/>
        <v>1302</v>
      </c>
      <c r="F167" s="170">
        <v>0</v>
      </c>
      <c r="G167" s="170">
        <v>0</v>
      </c>
      <c r="H167" s="170">
        <v>0</v>
      </c>
      <c r="I167" s="178"/>
      <c r="J167" s="178"/>
      <c r="K167" s="178">
        <v>1302</v>
      </c>
      <c r="L167" s="178"/>
      <c r="M167" s="170">
        <v>0</v>
      </c>
      <c r="N167" s="178"/>
      <c r="O167" s="177"/>
    </row>
    <row r="168" s="143" customFormat="1" ht="21.95" customHeight="1" spans="1:15">
      <c r="A168" s="143">
        <v>159</v>
      </c>
      <c r="B168" s="167" t="s">
        <v>91</v>
      </c>
      <c r="C168" s="168" t="s">
        <v>257</v>
      </c>
      <c r="D168" s="158"/>
      <c r="E168" s="170">
        <f t="shared" si="38"/>
        <v>1363.38</v>
      </c>
      <c r="F168" s="170">
        <v>0</v>
      </c>
      <c r="G168" s="170">
        <v>0</v>
      </c>
      <c r="H168" s="170">
        <v>476</v>
      </c>
      <c r="I168" s="178"/>
      <c r="J168" s="178"/>
      <c r="K168" s="178"/>
      <c r="L168" s="178"/>
      <c r="M168" s="170">
        <v>887.38</v>
      </c>
      <c r="N168" s="178"/>
      <c r="O168" s="177"/>
    </row>
    <row r="169" s="143" customFormat="1" ht="21.95" customHeight="1" spans="1:15">
      <c r="A169" s="143">
        <v>160</v>
      </c>
      <c r="B169" s="167" t="s">
        <v>91</v>
      </c>
      <c r="C169" s="168" t="s">
        <v>258</v>
      </c>
      <c r="D169" s="158"/>
      <c r="E169" s="170">
        <f t="shared" si="38"/>
        <v>284.45</v>
      </c>
      <c r="F169" s="170">
        <v>0</v>
      </c>
      <c r="G169" s="170">
        <v>0</v>
      </c>
      <c r="H169" s="170">
        <v>150</v>
      </c>
      <c r="I169" s="178"/>
      <c r="J169" s="178"/>
      <c r="K169" s="178"/>
      <c r="L169" s="178"/>
      <c r="M169" s="170">
        <v>134.45</v>
      </c>
      <c r="N169" s="178"/>
      <c r="O169" s="177"/>
    </row>
    <row r="170" s="143" customFormat="1" ht="21.95" customHeight="1" spans="1:15">
      <c r="A170" s="143">
        <v>161</v>
      </c>
      <c r="B170" s="167" t="s">
        <v>91</v>
      </c>
      <c r="C170" s="168" t="s">
        <v>259</v>
      </c>
      <c r="D170" s="169">
        <f>D171+D172</f>
        <v>52</v>
      </c>
      <c r="E170" s="170">
        <f>E171+E172</f>
        <v>713.04</v>
      </c>
      <c r="F170" s="170">
        <v>448.97</v>
      </c>
      <c r="G170" s="170">
        <v>229.07</v>
      </c>
      <c r="H170" s="170">
        <v>0</v>
      </c>
      <c r="I170" s="170">
        <v>0</v>
      </c>
      <c r="J170" s="170">
        <v>0</v>
      </c>
      <c r="K170" s="170">
        <v>0</v>
      </c>
      <c r="L170" s="170">
        <v>0</v>
      </c>
      <c r="M170" s="170">
        <v>35</v>
      </c>
      <c r="N170" s="170">
        <f>N171+N172</f>
        <v>0</v>
      </c>
      <c r="O170" s="177"/>
    </row>
    <row r="171" s="143" customFormat="1" ht="21.95" customHeight="1" spans="1:15">
      <c r="A171" s="143">
        <v>162</v>
      </c>
      <c r="B171" s="167" t="s">
        <v>93</v>
      </c>
      <c r="C171" s="168" t="s">
        <v>260</v>
      </c>
      <c r="D171" s="158">
        <v>8</v>
      </c>
      <c r="E171" s="170">
        <f>F171+G171+H171+I171+J171+K171+L171+M171+N171</f>
        <v>277.78</v>
      </c>
      <c r="F171" s="170">
        <v>75.23</v>
      </c>
      <c r="G171" s="170">
        <v>167.55</v>
      </c>
      <c r="H171" s="170">
        <v>0</v>
      </c>
      <c r="I171" s="178"/>
      <c r="J171" s="178"/>
      <c r="K171" s="178"/>
      <c r="L171" s="178"/>
      <c r="M171" s="170">
        <v>35</v>
      </c>
      <c r="N171" s="178"/>
      <c r="O171" s="177"/>
    </row>
    <row r="172" s="143" customFormat="1" ht="21.95" customHeight="1" spans="1:15">
      <c r="A172" s="143">
        <v>163</v>
      </c>
      <c r="B172" s="167" t="s">
        <v>101</v>
      </c>
      <c r="C172" s="168" t="s">
        <v>261</v>
      </c>
      <c r="D172" s="158">
        <v>44</v>
      </c>
      <c r="E172" s="170">
        <f>F172+G172+H172+I172+J172+K172+L172+M172+N172</f>
        <v>435.26</v>
      </c>
      <c r="F172" s="170">
        <v>373.74</v>
      </c>
      <c r="G172" s="170">
        <v>61.52</v>
      </c>
      <c r="H172" s="170">
        <v>0</v>
      </c>
      <c r="I172" s="178"/>
      <c r="J172" s="178"/>
      <c r="K172" s="178"/>
      <c r="L172" s="178"/>
      <c r="M172" s="170">
        <v>0</v>
      </c>
      <c r="N172" s="178"/>
      <c r="O172" s="177"/>
    </row>
    <row r="173" s="143" customFormat="1" ht="21.95" customHeight="1" spans="1:15">
      <c r="A173" s="143">
        <v>164</v>
      </c>
      <c r="B173" s="167" t="s">
        <v>91</v>
      </c>
      <c r="C173" s="168" t="s">
        <v>262</v>
      </c>
      <c r="D173" s="158"/>
      <c r="E173" s="170">
        <f>F173+G173+H173+I173+J173+K173+L173+M173</f>
        <v>0</v>
      </c>
      <c r="F173" s="170">
        <v>0</v>
      </c>
      <c r="G173" s="170">
        <v>0</v>
      </c>
      <c r="H173" s="170">
        <v>0</v>
      </c>
      <c r="I173" s="178"/>
      <c r="J173" s="178"/>
      <c r="K173" s="178"/>
      <c r="L173" s="178"/>
      <c r="M173" s="170">
        <v>0</v>
      </c>
      <c r="N173" s="178"/>
      <c r="O173" s="177"/>
    </row>
    <row r="174" s="143" customFormat="1" ht="21.95" customHeight="1" spans="1:15">
      <c r="A174" s="143">
        <v>165</v>
      </c>
      <c r="B174" s="167" t="s">
        <v>91</v>
      </c>
      <c r="C174" s="168" t="s">
        <v>263</v>
      </c>
      <c r="D174" s="158"/>
      <c r="E174" s="170">
        <f>F174+G174+H174+I174+J174+K174+L174+M174</f>
        <v>339.81</v>
      </c>
      <c r="F174" s="170">
        <v>0</v>
      </c>
      <c r="G174" s="170">
        <v>13</v>
      </c>
      <c r="H174" s="170">
        <v>288.8</v>
      </c>
      <c r="I174" s="178"/>
      <c r="J174" s="178"/>
      <c r="K174" s="178"/>
      <c r="L174" s="178"/>
      <c r="M174" s="170">
        <v>38.01</v>
      </c>
      <c r="N174" s="178"/>
      <c r="O174" s="177"/>
    </row>
    <row r="175" s="143" customFormat="1" ht="21.95" customHeight="1" spans="1:15">
      <c r="A175" s="143">
        <v>166</v>
      </c>
      <c r="B175" s="167"/>
      <c r="C175" s="168"/>
      <c r="D175" s="158"/>
      <c r="E175" s="170"/>
      <c r="F175" s="170"/>
      <c r="G175" s="170"/>
      <c r="H175" s="170"/>
      <c r="I175" s="170"/>
      <c r="J175" s="170"/>
      <c r="K175" s="170"/>
      <c r="L175" s="178"/>
      <c r="M175" s="170"/>
      <c r="N175" s="170"/>
      <c r="O175" s="177"/>
    </row>
    <row r="176" s="143" customFormat="1" ht="21.95" customHeight="1" spans="1:15">
      <c r="A176" s="143">
        <v>167</v>
      </c>
      <c r="B176" s="163" t="s">
        <v>89</v>
      </c>
      <c r="C176" s="164" t="s">
        <v>264</v>
      </c>
      <c r="D176" s="184">
        <f t="shared" ref="D176:N176" si="39">D177+D179+D180+D181+D182+D183+D184+D185</f>
        <v>0</v>
      </c>
      <c r="E176" s="166">
        <f t="shared" si="39"/>
        <v>12017.57</v>
      </c>
      <c r="F176" s="166">
        <f t="shared" si="39"/>
        <v>82.8</v>
      </c>
      <c r="G176" s="166">
        <f t="shared" si="39"/>
        <v>2000</v>
      </c>
      <c r="H176" s="166">
        <f t="shared" si="39"/>
        <v>0</v>
      </c>
      <c r="I176" s="166">
        <f t="shared" si="39"/>
        <v>0</v>
      </c>
      <c r="J176" s="166">
        <f t="shared" si="39"/>
        <v>0</v>
      </c>
      <c r="K176" s="166">
        <f t="shared" si="39"/>
        <v>0</v>
      </c>
      <c r="L176" s="181">
        <f t="shared" si="39"/>
        <v>0</v>
      </c>
      <c r="M176" s="166">
        <f t="shared" si="39"/>
        <v>9934.77</v>
      </c>
      <c r="N176" s="166">
        <f t="shared" si="39"/>
        <v>0</v>
      </c>
      <c r="O176" s="182"/>
    </row>
    <row r="177" s="143" customFormat="1" ht="21.95" customHeight="1" spans="1:15">
      <c r="A177" s="143">
        <v>168</v>
      </c>
      <c r="B177" s="167" t="s">
        <v>91</v>
      </c>
      <c r="C177" s="168" t="s">
        <v>265</v>
      </c>
      <c r="D177" s="169">
        <f>D178</f>
        <v>0</v>
      </c>
      <c r="E177" s="170">
        <f>E178</f>
        <v>82.8</v>
      </c>
      <c r="F177" s="170">
        <v>82.8</v>
      </c>
      <c r="G177" s="170">
        <v>0</v>
      </c>
      <c r="H177" s="170">
        <v>0</v>
      </c>
      <c r="I177" s="170">
        <v>0</v>
      </c>
      <c r="J177" s="170">
        <v>0</v>
      </c>
      <c r="K177" s="170">
        <v>0</v>
      </c>
      <c r="L177" s="170">
        <v>0</v>
      </c>
      <c r="M177" s="170">
        <v>0</v>
      </c>
      <c r="N177" s="170">
        <f>N178</f>
        <v>0</v>
      </c>
      <c r="O177" s="177"/>
    </row>
    <row r="178" s="143" customFormat="1" ht="21.95" customHeight="1" spans="1:15">
      <c r="A178" s="143">
        <v>169</v>
      </c>
      <c r="B178" s="167" t="s">
        <v>93</v>
      </c>
      <c r="C178" s="168" t="s">
        <v>266</v>
      </c>
      <c r="D178" s="158"/>
      <c r="E178" s="170">
        <f>F178+G178+H178+I178+J178+K178+L178+M178+N178</f>
        <v>82.8</v>
      </c>
      <c r="F178" s="170">
        <v>82.8</v>
      </c>
      <c r="G178" s="170">
        <v>0</v>
      </c>
      <c r="H178" s="170">
        <v>0</v>
      </c>
      <c r="I178" s="178"/>
      <c r="J178" s="178"/>
      <c r="K178" s="178"/>
      <c r="L178" s="178"/>
      <c r="M178" s="170">
        <v>0</v>
      </c>
      <c r="N178" s="178"/>
      <c r="O178" s="177"/>
    </row>
    <row r="179" s="143" customFormat="1" ht="21.95" customHeight="1" spans="1:15">
      <c r="A179" s="143">
        <v>170</v>
      </c>
      <c r="B179" s="167" t="s">
        <v>91</v>
      </c>
      <c r="C179" s="168" t="s">
        <v>267</v>
      </c>
      <c r="D179" s="158"/>
      <c r="E179" s="170">
        <f t="shared" ref="E179:E185" si="40">F179+G179+H179+I179+J179+K179+L179+M179</f>
        <v>2000</v>
      </c>
      <c r="F179" s="170">
        <v>0</v>
      </c>
      <c r="G179" s="170">
        <v>2000</v>
      </c>
      <c r="H179" s="170">
        <v>0</v>
      </c>
      <c r="I179" s="178"/>
      <c r="J179" s="178"/>
      <c r="K179" s="178"/>
      <c r="L179" s="178"/>
      <c r="M179" s="170">
        <v>0</v>
      </c>
      <c r="N179" s="178"/>
      <c r="O179" s="177"/>
    </row>
    <row r="180" s="143" customFormat="1" ht="21.95" customHeight="1" spans="1:15">
      <c r="A180" s="143">
        <v>171</v>
      </c>
      <c r="B180" s="167" t="s">
        <v>91</v>
      </c>
      <c r="C180" s="168" t="s">
        <v>268</v>
      </c>
      <c r="D180" s="158"/>
      <c r="E180" s="170">
        <f t="shared" si="40"/>
        <v>8300</v>
      </c>
      <c r="F180" s="170">
        <v>0</v>
      </c>
      <c r="G180" s="170">
        <v>0</v>
      </c>
      <c r="H180" s="170">
        <v>0</v>
      </c>
      <c r="I180" s="178"/>
      <c r="J180" s="178"/>
      <c r="K180" s="178"/>
      <c r="L180" s="178"/>
      <c r="M180" s="170">
        <v>8300</v>
      </c>
      <c r="N180" s="178"/>
      <c r="O180" s="177"/>
    </row>
    <row r="181" s="143" customFormat="1" ht="21.95" customHeight="1" spans="1:15">
      <c r="A181" s="143">
        <v>172</v>
      </c>
      <c r="B181" s="167" t="s">
        <v>91</v>
      </c>
      <c r="C181" s="171" t="s">
        <v>269</v>
      </c>
      <c r="D181" s="158"/>
      <c r="E181" s="170">
        <f t="shared" si="40"/>
        <v>953</v>
      </c>
      <c r="F181" s="170">
        <v>0</v>
      </c>
      <c r="G181" s="170">
        <v>0</v>
      </c>
      <c r="H181" s="170">
        <v>0</v>
      </c>
      <c r="I181" s="178"/>
      <c r="J181" s="178"/>
      <c r="K181" s="178"/>
      <c r="L181" s="178"/>
      <c r="M181" s="170">
        <v>953</v>
      </c>
      <c r="N181" s="178"/>
      <c r="O181" s="177"/>
    </row>
    <row r="182" s="143" customFormat="1" ht="21.95" customHeight="1" spans="1:15">
      <c r="A182" s="143">
        <v>173</v>
      </c>
      <c r="B182" s="167" t="s">
        <v>91</v>
      </c>
      <c r="C182" s="171" t="s">
        <v>270</v>
      </c>
      <c r="D182" s="158"/>
      <c r="E182" s="170">
        <f t="shared" si="40"/>
        <v>681.77</v>
      </c>
      <c r="F182" s="170">
        <v>0</v>
      </c>
      <c r="G182" s="170">
        <v>0</v>
      </c>
      <c r="H182" s="170">
        <v>0</v>
      </c>
      <c r="I182" s="178"/>
      <c r="J182" s="178"/>
      <c r="K182" s="178"/>
      <c r="L182" s="178"/>
      <c r="M182" s="170">
        <v>681.77</v>
      </c>
      <c r="N182" s="178"/>
      <c r="O182" s="177"/>
    </row>
    <row r="183" s="143" customFormat="1" ht="21.95" customHeight="1" spans="1:15">
      <c r="A183" s="143">
        <v>174</v>
      </c>
      <c r="B183" s="167" t="s">
        <v>91</v>
      </c>
      <c r="C183" s="168" t="s">
        <v>271</v>
      </c>
      <c r="D183" s="158"/>
      <c r="E183" s="170">
        <f t="shared" si="40"/>
        <v>0</v>
      </c>
      <c r="F183" s="170">
        <v>0</v>
      </c>
      <c r="G183" s="170">
        <v>0</v>
      </c>
      <c r="H183" s="170">
        <v>0</v>
      </c>
      <c r="I183" s="178"/>
      <c r="J183" s="178"/>
      <c r="K183" s="178"/>
      <c r="L183" s="178"/>
      <c r="M183" s="170">
        <v>0</v>
      </c>
      <c r="N183" s="178"/>
      <c r="O183" s="177"/>
    </row>
    <row r="184" s="143" customFormat="1" ht="21.95" customHeight="1" spans="1:15">
      <c r="A184" s="143">
        <v>175</v>
      </c>
      <c r="B184" s="167" t="s">
        <v>91</v>
      </c>
      <c r="C184" s="168" t="s">
        <v>272</v>
      </c>
      <c r="D184" s="158"/>
      <c r="E184" s="170">
        <f t="shared" si="40"/>
        <v>0</v>
      </c>
      <c r="F184" s="170">
        <v>0</v>
      </c>
      <c r="G184" s="170">
        <v>0</v>
      </c>
      <c r="H184" s="170">
        <v>0</v>
      </c>
      <c r="I184" s="178"/>
      <c r="J184" s="178"/>
      <c r="K184" s="178"/>
      <c r="L184" s="178"/>
      <c r="M184" s="170">
        <v>0</v>
      </c>
      <c r="N184" s="178"/>
      <c r="O184" s="177"/>
    </row>
    <row r="185" s="143" customFormat="1" ht="21.95" customHeight="1" spans="1:15">
      <c r="A185" s="143">
        <v>176</v>
      </c>
      <c r="B185" s="167" t="s">
        <v>91</v>
      </c>
      <c r="C185" s="168" t="s">
        <v>273</v>
      </c>
      <c r="D185" s="158"/>
      <c r="E185" s="170">
        <f t="shared" si="40"/>
        <v>0</v>
      </c>
      <c r="F185" s="170">
        <v>0</v>
      </c>
      <c r="G185" s="170">
        <v>0</v>
      </c>
      <c r="H185" s="170">
        <v>0</v>
      </c>
      <c r="I185" s="178"/>
      <c r="J185" s="178"/>
      <c r="K185" s="178"/>
      <c r="L185" s="178"/>
      <c r="M185" s="170">
        <v>0</v>
      </c>
      <c r="N185" s="178"/>
      <c r="O185" s="177"/>
    </row>
    <row r="186" s="143" customFormat="1" ht="21.95" customHeight="1" spans="1:15">
      <c r="A186" s="143">
        <v>177</v>
      </c>
      <c r="B186" s="167"/>
      <c r="C186" s="168"/>
      <c r="D186" s="185"/>
      <c r="E186" s="170"/>
      <c r="F186" s="170"/>
      <c r="G186" s="170"/>
      <c r="H186" s="170"/>
      <c r="I186" s="170"/>
      <c r="J186" s="170"/>
      <c r="K186" s="170"/>
      <c r="L186" s="186"/>
      <c r="M186" s="170"/>
      <c r="N186" s="170"/>
      <c r="O186" s="177"/>
    </row>
    <row r="187" s="143" customFormat="1" ht="21.95" customHeight="1" spans="1:15">
      <c r="A187" s="143">
        <v>178</v>
      </c>
      <c r="B187" s="163" t="s">
        <v>89</v>
      </c>
      <c r="C187" s="164" t="s">
        <v>274</v>
      </c>
      <c r="D187" s="179">
        <f t="shared" ref="D187:N187" si="41">D188+D193+D196+D197+D199+D201</f>
        <v>261</v>
      </c>
      <c r="E187" s="166">
        <f t="shared" si="41"/>
        <v>7699.79</v>
      </c>
      <c r="F187" s="166">
        <f t="shared" si="41"/>
        <v>2463.18</v>
      </c>
      <c r="G187" s="166">
        <f t="shared" si="41"/>
        <v>950.31</v>
      </c>
      <c r="H187" s="166">
        <f t="shared" si="41"/>
        <v>0</v>
      </c>
      <c r="I187" s="166">
        <f t="shared" si="41"/>
        <v>0</v>
      </c>
      <c r="J187" s="166">
        <f t="shared" si="41"/>
        <v>3000</v>
      </c>
      <c r="K187" s="166">
        <f t="shared" si="41"/>
        <v>0</v>
      </c>
      <c r="L187" s="181">
        <f t="shared" si="41"/>
        <v>1286.3</v>
      </c>
      <c r="M187" s="166">
        <f t="shared" si="41"/>
        <v>0</v>
      </c>
      <c r="N187" s="166">
        <f t="shared" si="41"/>
        <v>0</v>
      </c>
      <c r="O187" s="182"/>
    </row>
    <row r="188" s="143" customFormat="1" ht="21.95" customHeight="1" spans="1:15">
      <c r="A188" s="143">
        <v>179</v>
      </c>
      <c r="B188" s="167" t="s">
        <v>91</v>
      </c>
      <c r="C188" s="168" t="s">
        <v>275</v>
      </c>
      <c r="D188" s="169">
        <f>D189+D190+D191+D192</f>
        <v>144</v>
      </c>
      <c r="E188" s="170">
        <f>E189+E190+E191+E192</f>
        <v>1926.31</v>
      </c>
      <c r="F188" s="170">
        <v>1425.95</v>
      </c>
      <c r="G188" s="170">
        <v>500.36</v>
      </c>
      <c r="H188" s="170">
        <v>0</v>
      </c>
      <c r="I188" s="170">
        <v>0</v>
      </c>
      <c r="J188" s="170">
        <v>0</v>
      </c>
      <c r="K188" s="170">
        <v>0</v>
      </c>
      <c r="L188" s="170">
        <v>0</v>
      </c>
      <c r="M188" s="170">
        <v>0</v>
      </c>
      <c r="N188" s="170">
        <f>N189+N190+N191+N192</f>
        <v>0</v>
      </c>
      <c r="O188" s="177"/>
    </row>
    <row r="189" s="143" customFormat="1" ht="21.95" customHeight="1" spans="1:15">
      <c r="A189" s="143">
        <v>180</v>
      </c>
      <c r="B189" s="167" t="s">
        <v>93</v>
      </c>
      <c r="C189" s="168" t="s">
        <v>276</v>
      </c>
      <c r="D189" s="158">
        <v>71</v>
      </c>
      <c r="E189" s="170">
        <f t="shared" ref="E189:E192" si="42">F189+G189+H189+I189+J189+K189+L189+M189+N189</f>
        <v>1150.61</v>
      </c>
      <c r="F189" s="170">
        <v>777.29</v>
      </c>
      <c r="G189" s="170">
        <v>373.32</v>
      </c>
      <c r="H189" s="170">
        <v>0</v>
      </c>
      <c r="I189" s="178"/>
      <c r="J189" s="178"/>
      <c r="K189" s="178"/>
      <c r="L189" s="178"/>
      <c r="M189" s="170">
        <v>0</v>
      </c>
      <c r="N189" s="178"/>
      <c r="O189" s="177"/>
    </row>
    <row r="190" s="143" customFormat="1" ht="21.95" customHeight="1" spans="1:15">
      <c r="A190" s="143">
        <v>181</v>
      </c>
      <c r="B190" s="167" t="s">
        <v>133</v>
      </c>
      <c r="C190" s="168" t="s">
        <v>277</v>
      </c>
      <c r="D190" s="158"/>
      <c r="E190" s="170">
        <f t="shared" si="42"/>
        <v>0</v>
      </c>
      <c r="F190" s="170">
        <v>0</v>
      </c>
      <c r="G190" s="170">
        <v>0</v>
      </c>
      <c r="H190" s="170">
        <v>0</v>
      </c>
      <c r="I190" s="178"/>
      <c r="J190" s="178"/>
      <c r="K190" s="178"/>
      <c r="L190" s="178"/>
      <c r="M190" s="170">
        <v>0</v>
      </c>
      <c r="N190" s="178"/>
      <c r="O190" s="177"/>
    </row>
    <row r="191" s="143" customFormat="1" ht="21.95" customHeight="1" spans="1:15">
      <c r="A191" s="143">
        <v>182</v>
      </c>
      <c r="B191" s="167" t="s">
        <v>99</v>
      </c>
      <c r="C191" s="168" t="s">
        <v>278</v>
      </c>
      <c r="D191" s="158">
        <v>55</v>
      </c>
      <c r="E191" s="170">
        <f t="shared" si="42"/>
        <v>588.53</v>
      </c>
      <c r="F191" s="170">
        <v>489.59</v>
      </c>
      <c r="G191" s="170">
        <v>98.94</v>
      </c>
      <c r="H191" s="170">
        <v>0</v>
      </c>
      <c r="I191" s="178"/>
      <c r="J191" s="178"/>
      <c r="K191" s="178"/>
      <c r="L191" s="178"/>
      <c r="M191" s="170">
        <v>0</v>
      </c>
      <c r="N191" s="178"/>
      <c r="O191" s="177"/>
    </row>
    <row r="192" s="143" customFormat="1" ht="21.95" customHeight="1" spans="1:15">
      <c r="A192" s="143">
        <v>183</v>
      </c>
      <c r="B192" s="167" t="s">
        <v>99</v>
      </c>
      <c r="C192" s="168" t="s">
        <v>279</v>
      </c>
      <c r="D192" s="158">
        <v>18</v>
      </c>
      <c r="E192" s="170">
        <f t="shared" si="42"/>
        <v>187.17</v>
      </c>
      <c r="F192" s="170">
        <v>159.07</v>
      </c>
      <c r="G192" s="170">
        <v>28.1</v>
      </c>
      <c r="H192" s="170">
        <v>0</v>
      </c>
      <c r="I192" s="178"/>
      <c r="J192" s="178"/>
      <c r="K192" s="178"/>
      <c r="L192" s="178"/>
      <c r="M192" s="170">
        <v>0</v>
      </c>
      <c r="N192" s="178"/>
      <c r="O192" s="177"/>
    </row>
    <row r="193" s="143" customFormat="1" ht="21.95" customHeight="1" spans="1:15">
      <c r="A193" s="143">
        <v>184</v>
      </c>
      <c r="B193" s="167" t="s">
        <v>91</v>
      </c>
      <c r="C193" s="168" t="s">
        <v>280</v>
      </c>
      <c r="D193" s="169">
        <f>D194+D195</f>
        <v>48</v>
      </c>
      <c r="E193" s="170">
        <f>E194+E195</f>
        <v>588.59</v>
      </c>
      <c r="F193" s="170">
        <v>418.4</v>
      </c>
      <c r="G193" s="170">
        <v>170.19</v>
      </c>
      <c r="H193" s="170">
        <v>0</v>
      </c>
      <c r="I193" s="170">
        <v>0</v>
      </c>
      <c r="J193" s="170">
        <v>0</v>
      </c>
      <c r="K193" s="170">
        <v>0</v>
      </c>
      <c r="L193" s="170">
        <v>0</v>
      </c>
      <c r="M193" s="170">
        <v>0</v>
      </c>
      <c r="N193" s="170">
        <f>N194+N195</f>
        <v>0</v>
      </c>
      <c r="O193" s="177"/>
    </row>
    <row r="194" s="143" customFormat="1" ht="21.95" customHeight="1" spans="1:15">
      <c r="A194" s="143">
        <v>185</v>
      </c>
      <c r="B194" s="167" t="s">
        <v>93</v>
      </c>
      <c r="C194" s="168" t="s">
        <v>281</v>
      </c>
      <c r="D194" s="158">
        <v>35</v>
      </c>
      <c r="E194" s="170">
        <f t="shared" ref="E194:E198" si="43">F194+G194+H194+I194+J194+K194+L194+M194+N194</f>
        <v>451.82</v>
      </c>
      <c r="F194" s="170">
        <v>304.45</v>
      </c>
      <c r="G194" s="170">
        <v>147.37</v>
      </c>
      <c r="H194" s="170">
        <v>0</v>
      </c>
      <c r="I194" s="178"/>
      <c r="J194" s="178"/>
      <c r="K194" s="178"/>
      <c r="L194" s="178"/>
      <c r="M194" s="170">
        <v>0</v>
      </c>
      <c r="N194" s="178"/>
      <c r="O194" s="177"/>
    </row>
    <row r="195" s="143" customFormat="1" ht="21.95" customHeight="1" spans="1:15">
      <c r="A195" s="143">
        <v>186</v>
      </c>
      <c r="B195" s="167" t="s">
        <v>99</v>
      </c>
      <c r="C195" s="168" t="s">
        <v>282</v>
      </c>
      <c r="D195" s="158">
        <v>13</v>
      </c>
      <c r="E195" s="170">
        <f t="shared" si="43"/>
        <v>136.77</v>
      </c>
      <c r="F195" s="170">
        <v>113.95</v>
      </c>
      <c r="G195" s="170">
        <v>22.82</v>
      </c>
      <c r="H195" s="170">
        <v>0</v>
      </c>
      <c r="I195" s="178"/>
      <c r="J195" s="178"/>
      <c r="K195" s="178"/>
      <c r="L195" s="178"/>
      <c r="M195" s="170">
        <v>0</v>
      </c>
      <c r="N195" s="178"/>
      <c r="O195" s="177"/>
    </row>
    <row r="196" s="143" customFormat="1" ht="21.95" customHeight="1" spans="1:15">
      <c r="A196" s="143">
        <v>187</v>
      </c>
      <c r="B196" s="167" t="s">
        <v>91</v>
      </c>
      <c r="C196" s="168" t="s">
        <v>283</v>
      </c>
      <c r="D196" s="158"/>
      <c r="E196" s="170">
        <f>F196+G196+H196+I196+J196+K196+L196+M196</f>
        <v>0</v>
      </c>
      <c r="F196" s="170">
        <v>0</v>
      </c>
      <c r="G196" s="170">
        <v>0</v>
      </c>
      <c r="H196" s="170">
        <v>0</v>
      </c>
      <c r="I196" s="178"/>
      <c r="J196" s="178"/>
      <c r="K196" s="178"/>
      <c r="L196" s="178"/>
      <c r="M196" s="170">
        <v>0</v>
      </c>
      <c r="N196" s="178"/>
      <c r="O196" s="177"/>
    </row>
    <row r="197" s="143" customFormat="1" ht="21.95" customHeight="1" spans="1:15">
      <c r="A197" s="143">
        <v>188</v>
      </c>
      <c r="B197" s="167" t="s">
        <v>91</v>
      </c>
      <c r="C197" s="168" t="s">
        <v>284</v>
      </c>
      <c r="D197" s="169">
        <f>D198</f>
        <v>45</v>
      </c>
      <c r="E197" s="170">
        <f>E198</f>
        <v>1742.46</v>
      </c>
      <c r="F197" s="170">
        <v>395.72</v>
      </c>
      <c r="G197" s="170">
        <v>60.44</v>
      </c>
      <c r="H197" s="170">
        <v>0</v>
      </c>
      <c r="I197" s="170">
        <v>0</v>
      </c>
      <c r="J197" s="170">
        <v>0</v>
      </c>
      <c r="K197" s="170">
        <v>0</v>
      </c>
      <c r="L197" s="170">
        <v>1286.3</v>
      </c>
      <c r="M197" s="170">
        <v>0</v>
      </c>
      <c r="N197" s="170">
        <f>N198</f>
        <v>0</v>
      </c>
      <c r="O197" s="177"/>
    </row>
    <row r="198" s="143" customFormat="1" ht="21.95" customHeight="1" spans="1:15">
      <c r="A198" s="143">
        <v>189</v>
      </c>
      <c r="B198" s="167" t="s">
        <v>99</v>
      </c>
      <c r="C198" s="168" t="s">
        <v>285</v>
      </c>
      <c r="D198" s="158">
        <v>45</v>
      </c>
      <c r="E198" s="170">
        <f t="shared" si="43"/>
        <v>1742.46</v>
      </c>
      <c r="F198" s="170">
        <v>395.72</v>
      </c>
      <c r="G198" s="170">
        <v>60.44</v>
      </c>
      <c r="H198" s="170">
        <v>0</v>
      </c>
      <c r="I198" s="178"/>
      <c r="J198" s="178"/>
      <c r="K198" s="178"/>
      <c r="L198" s="178">
        <v>1286.3</v>
      </c>
      <c r="M198" s="170">
        <v>0</v>
      </c>
      <c r="N198" s="178"/>
      <c r="O198" s="177"/>
    </row>
    <row r="199" s="143" customFormat="1" ht="21.95" customHeight="1" spans="1:15">
      <c r="A199" s="143">
        <v>190</v>
      </c>
      <c r="B199" s="167" t="s">
        <v>91</v>
      </c>
      <c r="C199" s="168" t="s">
        <v>286</v>
      </c>
      <c r="D199" s="169">
        <f>D200</f>
        <v>24</v>
      </c>
      <c r="E199" s="170">
        <f>E200</f>
        <v>262.43</v>
      </c>
      <c r="F199" s="170">
        <v>223.11</v>
      </c>
      <c r="G199" s="170">
        <v>39.32</v>
      </c>
      <c r="H199" s="170">
        <v>0</v>
      </c>
      <c r="I199" s="170">
        <v>0</v>
      </c>
      <c r="J199" s="170">
        <v>0</v>
      </c>
      <c r="K199" s="170">
        <v>0</v>
      </c>
      <c r="L199" s="170">
        <v>0</v>
      </c>
      <c r="M199" s="170">
        <v>0</v>
      </c>
      <c r="N199" s="170">
        <f>N200</f>
        <v>0</v>
      </c>
      <c r="O199" s="177"/>
    </row>
    <row r="200" s="143" customFormat="1" ht="21.95" customHeight="1" spans="1:15">
      <c r="A200" s="143">
        <v>191</v>
      </c>
      <c r="B200" s="167" t="s">
        <v>99</v>
      </c>
      <c r="C200" s="168" t="s">
        <v>287</v>
      </c>
      <c r="D200" s="158">
        <v>24</v>
      </c>
      <c r="E200" s="170">
        <f>F200+G200+H200+I200+J200+K200+L200+M200+N200</f>
        <v>262.43</v>
      </c>
      <c r="F200" s="170">
        <v>223.11</v>
      </c>
      <c r="G200" s="170">
        <v>39.32</v>
      </c>
      <c r="H200" s="170">
        <v>0</v>
      </c>
      <c r="I200" s="178"/>
      <c r="J200" s="178"/>
      <c r="K200" s="178"/>
      <c r="L200" s="178"/>
      <c r="M200" s="170">
        <v>0</v>
      </c>
      <c r="N200" s="178"/>
      <c r="O200" s="177"/>
    </row>
    <row r="201" s="143" customFormat="1" ht="21.95" customHeight="1" spans="1:15">
      <c r="A201" s="143">
        <v>192</v>
      </c>
      <c r="B201" s="167" t="s">
        <v>91</v>
      </c>
      <c r="C201" s="168" t="s">
        <v>288</v>
      </c>
      <c r="D201" s="158"/>
      <c r="E201" s="170">
        <f>F201+G201+H201+I201+J201+K201+L201+M201</f>
        <v>3180</v>
      </c>
      <c r="F201" s="170">
        <v>0</v>
      </c>
      <c r="G201" s="170">
        <v>180</v>
      </c>
      <c r="H201" s="170">
        <v>0</v>
      </c>
      <c r="I201" s="178"/>
      <c r="J201" s="178">
        <v>3000</v>
      </c>
      <c r="K201" s="178"/>
      <c r="L201" s="178"/>
      <c r="M201" s="170">
        <v>0</v>
      </c>
      <c r="N201" s="178"/>
      <c r="O201" s="177"/>
    </row>
    <row r="202" s="143" customFormat="1" ht="21.95" customHeight="1" spans="1:15">
      <c r="A202" s="143">
        <v>193</v>
      </c>
      <c r="B202" s="167"/>
      <c r="C202" s="168"/>
      <c r="D202" s="185"/>
      <c r="E202" s="170"/>
      <c r="F202" s="170"/>
      <c r="G202" s="170"/>
      <c r="H202" s="170"/>
      <c r="I202" s="170"/>
      <c r="J202" s="170"/>
      <c r="K202" s="170"/>
      <c r="L202" s="186"/>
      <c r="M202" s="170"/>
      <c r="N202" s="170"/>
      <c r="O202" s="177"/>
    </row>
    <row r="203" s="143" customFormat="1" ht="21.95" customHeight="1" spans="1:15">
      <c r="A203" s="143">
        <v>194</v>
      </c>
      <c r="B203" s="163" t="s">
        <v>89</v>
      </c>
      <c r="C203" s="164" t="s">
        <v>289</v>
      </c>
      <c r="D203" s="179">
        <f t="shared" ref="D203:N203" si="44">D204+D215+D222+D225+D227+D228+D231+D232+D233</f>
        <v>721</v>
      </c>
      <c r="E203" s="166">
        <f t="shared" si="44"/>
        <v>41373.13</v>
      </c>
      <c r="F203" s="166">
        <f t="shared" si="44"/>
        <v>6889.17</v>
      </c>
      <c r="G203" s="166">
        <f t="shared" si="44"/>
        <v>9936.51</v>
      </c>
      <c r="H203" s="166">
        <f t="shared" si="44"/>
        <v>20</v>
      </c>
      <c r="I203" s="166">
        <f t="shared" si="44"/>
        <v>0</v>
      </c>
      <c r="J203" s="166">
        <f t="shared" si="44"/>
        <v>790</v>
      </c>
      <c r="K203" s="166">
        <f t="shared" si="44"/>
        <v>0</v>
      </c>
      <c r="L203" s="181">
        <f t="shared" si="44"/>
        <v>1410</v>
      </c>
      <c r="M203" s="166">
        <f t="shared" si="44"/>
        <v>22327.45</v>
      </c>
      <c r="N203" s="166">
        <f t="shared" si="44"/>
        <v>0</v>
      </c>
      <c r="O203" s="182"/>
    </row>
    <row r="204" s="143" customFormat="1" ht="21.95" customHeight="1" spans="1:15">
      <c r="A204" s="143">
        <v>195</v>
      </c>
      <c r="B204" s="167" t="s">
        <v>91</v>
      </c>
      <c r="C204" s="168" t="s">
        <v>290</v>
      </c>
      <c r="D204" s="169">
        <f>D205+D206+D207+D208+D209+D210+D211+D212+D213+D214</f>
        <v>241</v>
      </c>
      <c r="E204" s="170">
        <f>E205+E206+E207+E208+E209+E210+E211+E212+E213+E214</f>
        <v>11128.81</v>
      </c>
      <c r="F204" s="170">
        <v>2221.77</v>
      </c>
      <c r="G204" s="170">
        <v>624.8</v>
      </c>
      <c r="H204" s="170">
        <v>20</v>
      </c>
      <c r="I204" s="170">
        <v>0</v>
      </c>
      <c r="J204" s="170">
        <v>0</v>
      </c>
      <c r="K204" s="170">
        <v>0</v>
      </c>
      <c r="L204" s="170">
        <v>0</v>
      </c>
      <c r="M204" s="170">
        <v>8262.24</v>
      </c>
      <c r="N204" s="170">
        <f>N205+N206+N207+N208+N209+N210+N211+N212+N213+N214</f>
        <v>0</v>
      </c>
      <c r="O204" s="177"/>
    </row>
    <row r="205" s="143" customFormat="1" ht="21.95" customHeight="1" spans="1:15">
      <c r="A205" s="143">
        <v>196</v>
      </c>
      <c r="B205" s="167" t="s">
        <v>93</v>
      </c>
      <c r="C205" s="168" t="s">
        <v>291</v>
      </c>
      <c r="D205" s="158">
        <v>154</v>
      </c>
      <c r="E205" s="170">
        <f t="shared" ref="E205:E214" si="45">F205+G205+H205+I205+J205+K205+L205+M205+N205</f>
        <v>9380.22</v>
      </c>
      <c r="F205" s="170">
        <v>1406.25</v>
      </c>
      <c r="G205" s="170">
        <v>320.23</v>
      </c>
      <c r="H205" s="170">
        <v>0</v>
      </c>
      <c r="I205" s="178"/>
      <c r="J205" s="178"/>
      <c r="K205" s="178"/>
      <c r="L205" s="178"/>
      <c r="M205" s="170">
        <v>7653.74</v>
      </c>
      <c r="N205" s="178"/>
      <c r="O205" s="177"/>
    </row>
    <row r="206" s="143" customFormat="1" ht="21.95" customHeight="1" spans="1:15">
      <c r="A206" s="143">
        <v>197</v>
      </c>
      <c r="B206" s="167" t="s">
        <v>101</v>
      </c>
      <c r="C206" s="168" t="s">
        <v>292</v>
      </c>
      <c r="D206" s="158">
        <v>33</v>
      </c>
      <c r="E206" s="170">
        <f t="shared" si="45"/>
        <v>944.53</v>
      </c>
      <c r="F206" s="170">
        <v>312.76</v>
      </c>
      <c r="G206" s="170">
        <v>58.27</v>
      </c>
      <c r="H206" s="170">
        <v>0</v>
      </c>
      <c r="I206" s="178"/>
      <c r="J206" s="178"/>
      <c r="K206" s="178"/>
      <c r="L206" s="178"/>
      <c r="M206" s="170">
        <v>573.5</v>
      </c>
      <c r="N206" s="178"/>
      <c r="O206" s="177"/>
    </row>
    <row r="207" s="143" customFormat="1" ht="21.95" customHeight="1" spans="1:15">
      <c r="A207" s="143">
        <v>198</v>
      </c>
      <c r="B207" s="167" t="s">
        <v>101</v>
      </c>
      <c r="C207" s="168" t="s">
        <v>293</v>
      </c>
      <c r="D207" s="158">
        <v>25</v>
      </c>
      <c r="E207" s="170">
        <f t="shared" si="45"/>
        <v>312.47</v>
      </c>
      <c r="F207" s="170">
        <v>230.24</v>
      </c>
      <c r="G207" s="170">
        <v>47.23</v>
      </c>
      <c r="H207" s="170">
        <v>0</v>
      </c>
      <c r="I207" s="178"/>
      <c r="J207" s="178"/>
      <c r="K207" s="178"/>
      <c r="L207" s="178"/>
      <c r="M207" s="170">
        <v>35</v>
      </c>
      <c r="N207" s="178"/>
      <c r="O207" s="177"/>
    </row>
    <row r="208" s="143" customFormat="1" ht="21.95" customHeight="1" spans="1:15">
      <c r="A208" s="143">
        <v>199</v>
      </c>
      <c r="B208" s="167" t="s">
        <v>101</v>
      </c>
      <c r="C208" s="168" t="s">
        <v>294</v>
      </c>
      <c r="D208" s="158">
        <v>15</v>
      </c>
      <c r="E208" s="170">
        <f t="shared" si="45"/>
        <v>175.17</v>
      </c>
      <c r="F208" s="170">
        <v>139.44</v>
      </c>
      <c r="G208" s="170">
        <v>35.73</v>
      </c>
      <c r="H208" s="170">
        <v>0</v>
      </c>
      <c r="I208" s="178"/>
      <c r="J208" s="178"/>
      <c r="K208" s="178"/>
      <c r="L208" s="178"/>
      <c r="M208" s="170">
        <v>0</v>
      </c>
      <c r="N208" s="178"/>
      <c r="O208" s="177"/>
    </row>
    <row r="209" s="143" customFormat="1" ht="21.95" customHeight="1" spans="1:15">
      <c r="A209" s="143">
        <v>200</v>
      </c>
      <c r="B209" s="167" t="s">
        <v>101</v>
      </c>
      <c r="C209" s="168" t="s">
        <v>295</v>
      </c>
      <c r="D209" s="158">
        <v>14</v>
      </c>
      <c r="E209" s="170">
        <f t="shared" si="45"/>
        <v>181.62</v>
      </c>
      <c r="F209" s="170">
        <v>133.08</v>
      </c>
      <c r="G209" s="170">
        <v>48.54</v>
      </c>
      <c r="H209" s="170">
        <v>0</v>
      </c>
      <c r="I209" s="178"/>
      <c r="J209" s="178"/>
      <c r="K209" s="178"/>
      <c r="L209" s="178"/>
      <c r="M209" s="170">
        <v>0</v>
      </c>
      <c r="N209" s="178"/>
      <c r="O209" s="177"/>
    </row>
    <row r="210" s="143" customFormat="1" ht="21.95" customHeight="1" spans="1:15">
      <c r="A210" s="143">
        <v>201</v>
      </c>
      <c r="B210" s="167" t="s">
        <v>296</v>
      </c>
      <c r="C210" s="168" t="s">
        <v>297</v>
      </c>
      <c r="D210" s="158"/>
      <c r="E210" s="170">
        <f t="shared" si="45"/>
        <v>57</v>
      </c>
      <c r="F210" s="170">
        <v>0</v>
      </c>
      <c r="G210" s="170">
        <v>57</v>
      </c>
      <c r="H210" s="170">
        <v>0</v>
      </c>
      <c r="I210" s="178"/>
      <c r="J210" s="178"/>
      <c r="K210" s="178"/>
      <c r="L210" s="178"/>
      <c r="M210" s="170">
        <v>0</v>
      </c>
      <c r="N210" s="178"/>
      <c r="O210" s="177"/>
    </row>
    <row r="211" s="143" customFormat="1" ht="21.95" customHeight="1" spans="1:15">
      <c r="A211" s="143">
        <v>202</v>
      </c>
      <c r="B211" s="167" t="s">
        <v>296</v>
      </c>
      <c r="C211" s="168" t="s">
        <v>298</v>
      </c>
      <c r="D211" s="158"/>
      <c r="E211" s="170">
        <f t="shared" si="45"/>
        <v>50</v>
      </c>
      <c r="F211" s="170">
        <v>0</v>
      </c>
      <c r="G211" s="170">
        <v>50</v>
      </c>
      <c r="H211" s="170">
        <v>0</v>
      </c>
      <c r="I211" s="178"/>
      <c r="J211" s="178"/>
      <c r="K211" s="178"/>
      <c r="L211" s="178"/>
      <c r="M211" s="170">
        <v>0</v>
      </c>
      <c r="N211" s="178"/>
      <c r="O211" s="177"/>
    </row>
    <row r="212" s="143" customFormat="1" ht="21.95" customHeight="1" spans="1:15">
      <c r="A212" s="143">
        <v>203</v>
      </c>
      <c r="B212" s="167" t="s">
        <v>296</v>
      </c>
      <c r="C212" s="168" t="s">
        <v>299</v>
      </c>
      <c r="D212" s="158"/>
      <c r="E212" s="170">
        <f t="shared" si="45"/>
        <v>7.8</v>
      </c>
      <c r="F212" s="170">
        <v>0</v>
      </c>
      <c r="G212" s="170">
        <v>7.8</v>
      </c>
      <c r="H212" s="170">
        <v>0</v>
      </c>
      <c r="I212" s="178"/>
      <c r="J212" s="178"/>
      <c r="K212" s="178"/>
      <c r="L212" s="178"/>
      <c r="M212" s="170">
        <v>0</v>
      </c>
      <c r="N212" s="178"/>
      <c r="O212" s="177"/>
    </row>
    <row r="213" s="143" customFormat="1" ht="21.95" customHeight="1" spans="1:15">
      <c r="A213" s="143">
        <v>204</v>
      </c>
      <c r="B213" s="167" t="s">
        <v>300</v>
      </c>
      <c r="C213" s="168" t="s">
        <v>301</v>
      </c>
      <c r="D213" s="158"/>
      <c r="E213" s="170">
        <f t="shared" si="45"/>
        <v>20</v>
      </c>
      <c r="F213" s="170">
        <v>0</v>
      </c>
      <c r="G213" s="170">
        <v>0</v>
      </c>
      <c r="H213" s="170">
        <v>20</v>
      </c>
      <c r="I213" s="178"/>
      <c r="J213" s="178"/>
      <c r="K213" s="178"/>
      <c r="L213" s="178"/>
      <c r="M213" s="170">
        <v>0</v>
      </c>
      <c r="N213" s="178"/>
      <c r="O213" s="177"/>
    </row>
    <row r="214" s="143" customFormat="1" ht="21.95" customHeight="1" spans="1:15">
      <c r="A214" s="143">
        <v>205</v>
      </c>
      <c r="B214" s="167" t="s">
        <v>300</v>
      </c>
      <c r="C214" s="168" t="s">
        <v>302</v>
      </c>
      <c r="D214" s="158"/>
      <c r="E214" s="170">
        <f t="shared" si="45"/>
        <v>0</v>
      </c>
      <c r="F214" s="170">
        <v>0</v>
      </c>
      <c r="G214" s="170">
        <v>0</v>
      </c>
      <c r="H214" s="170">
        <v>0</v>
      </c>
      <c r="I214" s="178"/>
      <c r="J214" s="178"/>
      <c r="K214" s="178"/>
      <c r="L214" s="178"/>
      <c r="M214" s="170">
        <v>0</v>
      </c>
      <c r="N214" s="178"/>
      <c r="O214" s="177"/>
    </row>
    <row r="215" s="143" customFormat="1" ht="21.95" customHeight="1" spans="1:15">
      <c r="A215" s="143">
        <v>206</v>
      </c>
      <c r="B215" s="167" t="s">
        <v>91</v>
      </c>
      <c r="C215" s="168" t="s">
        <v>303</v>
      </c>
      <c r="D215" s="169">
        <f>D216+D217+D218+D219+D220+D221</f>
        <v>404</v>
      </c>
      <c r="E215" s="170">
        <f>E216+E217+E218+E219+E220+E221</f>
        <v>6443.18</v>
      </c>
      <c r="F215" s="170">
        <v>3976.3</v>
      </c>
      <c r="G215" s="170">
        <v>1733.31</v>
      </c>
      <c r="H215" s="170">
        <v>0</v>
      </c>
      <c r="I215" s="170">
        <v>0</v>
      </c>
      <c r="J215" s="170">
        <v>110</v>
      </c>
      <c r="K215" s="170">
        <v>0</v>
      </c>
      <c r="L215" s="170">
        <v>0</v>
      </c>
      <c r="M215" s="170">
        <v>623.57</v>
      </c>
      <c r="N215" s="170">
        <f>N216+N217+N218+N219+N220+N221</f>
        <v>0</v>
      </c>
      <c r="O215" s="177"/>
    </row>
    <row r="216" s="143" customFormat="1" ht="21.95" customHeight="1" spans="1:15">
      <c r="A216" s="143">
        <v>207</v>
      </c>
      <c r="B216" s="167" t="s">
        <v>93</v>
      </c>
      <c r="C216" s="168" t="s">
        <v>304</v>
      </c>
      <c r="D216" s="158">
        <v>164</v>
      </c>
      <c r="E216" s="170">
        <f t="shared" ref="E216:E221" si="46">F216+G216+H216+I216+J216+K216+L216+M216+N216</f>
        <v>3165.79</v>
      </c>
      <c r="F216" s="170">
        <v>1525.35</v>
      </c>
      <c r="G216" s="170">
        <v>906.87</v>
      </c>
      <c r="H216" s="170">
        <v>0</v>
      </c>
      <c r="I216" s="178"/>
      <c r="J216" s="178">
        <v>110</v>
      </c>
      <c r="K216" s="178"/>
      <c r="L216" s="178"/>
      <c r="M216" s="170">
        <v>623.57</v>
      </c>
      <c r="N216" s="178"/>
      <c r="O216" s="177"/>
    </row>
    <row r="217" s="143" customFormat="1" ht="21.95" customHeight="1" spans="1:15">
      <c r="A217" s="143">
        <v>208</v>
      </c>
      <c r="B217" s="167" t="s">
        <v>166</v>
      </c>
      <c r="C217" s="168" t="s">
        <v>305</v>
      </c>
      <c r="D217" s="158">
        <v>16</v>
      </c>
      <c r="E217" s="170">
        <f t="shared" si="46"/>
        <v>376.63</v>
      </c>
      <c r="F217" s="170">
        <v>246.11</v>
      </c>
      <c r="G217" s="170">
        <v>130.52</v>
      </c>
      <c r="H217" s="170">
        <v>0</v>
      </c>
      <c r="I217" s="178"/>
      <c r="J217" s="178"/>
      <c r="K217" s="178"/>
      <c r="L217" s="178"/>
      <c r="M217" s="170">
        <v>0</v>
      </c>
      <c r="N217" s="178"/>
      <c r="O217" s="177"/>
    </row>
    <row r="218" s="143" customFormat="1" ht="21.95" customHeight="1" spans="1:15">
      <c r="A218" s="143">
        <v>209</v>
      </c>
      <c r="B218" s="167" t="s">
        <v>99</v>
      </c>
      <c r="C218" s="168" t="s">
        <v>306</v>
      </c>
      <c r="D218" s="158">
        <v>25</v>
      </c>
      <c r="E218" s="170">
        <f t="shared" si="46"/>
        <v>305.56</v>
      </c>
      <c r="F218" s="170">
        <v>248.52</v>
      </c>
      <c r="G218" s="170">
        <v>57.04</v>
      </c>
      <c r="H218" s="170">
        <v>0</v>
      </c>
      <c r="I218" s="178"/>
      <c r="J218" s="178"/>
      <c r="K218" s="178"/>
      <c r="L218" s="178"/>
      <c r="M218" s="170">
        <v>0</v>
      </c>
      <c r="N218" s="178"/>
      <c r="O218" s="177"/>
    </row>
    <row r="219" s="143" customFormat="1" ht="21.95" customHeight="1" spans="1:15">
      <c r="A219" s="143">
        <v>210</v>
      </c>
      <c r="B219" s="167" t="s">
        <v>99</v>
      </c>
      <c r="C219" s="168" t="s">
        <v>307</v>
      </c>
      <c r="D219" s="158">
        <v>88</v>
      </c>
      <c r="E219" s="170">
        <f t="shared" si="46"/>
        <v>1332.03</v>
      </c>
      <c r="F219" s="170">
        <v>874.9</v>
      </c>
      <c r="G219" s="170">
        <v>457.13</v>
      </c>
      <c r="H219" s="170">
        <v>0</v>
      </c>
      <c r="I219" s="178"/>
      <c r="J219" s="178"/>
      <c r="K219" s="178"/>
      <c r="L219" s="178"/>
      <c r="M219" s="170">
        <v>0</v>
      </c>
      <c r="N219" s="178"/>
      <c r="O219" s="177"/>
    </row>
    <row r="220" s="143" customFormat="1" ht="21.95" customHeight="1" spans="1:15">
      <c r="A220" s="143">
        <v>211</v>
      </c>
      <c r="B220" s="167" t="s">
        <v>99</v>
      </c>
      <c r="C220" s="168" t="s">
        <v>308</v>
      </c>
      <c r="D220" s="158">
        <v>68</v>
      </c>
      <c r="E220" s="170">
        <f t="shared" si="46"/>
        <v>782.78</v>
      </c>
      <c r="F220" s="170">
        <v>665.48</v>
      </c>
      <c r="G220" s="170">
        <v>117.3</v>
      </c>
      <c r="H220" s="170">
        <v>0</v>
      </c>
      <c r="I220" s="178"/>
      <c r="J220" s="178"/>
      <c r="K220" s="178"/>
      <c r="L220" s="178"/>
      <c r="M220" s="170">
        <v>0</v>
      </c>
      <c r="N220" s="178"/>
      <c r="O220" s="177"/>
    </row>
    <row r="221" s="143" customFormat="1" ht="21.95" customHeight="1" spans="1:15">
      <c r="A221" s="143">
        <v>212</v>
      </c>
      <c r="B221" s="167" t="s">
        <v>99</v>
      </c>
      <c r="C221" s="168" t="s">
        <v>309</v>
      </c>
      <c r="D221" s="158">
        <v>43</v>
      </c>
      <c r="E221" s="170">
        <f t="shared" si="46"/>
        <v>480.39</v>
      </c>
      <c r="F221" s="170">
        <v>415.94</v>
      </c>
      <c r="G221" s="170">
        <v>64.45</v>
      </c>
      <c r="H221" s="170">
        <v>0</v>
      </c>
      <c r="I221" s="178"/>
      <c r="J221" s="178"/>
      <c r="K221" s="178"/>
      <c r="L221" s="178"/>
      <c r="M221" s="170">
        <v>0</v>
      </c>
      <c r="N221" s="178"/>
      <c r="O221" s="177"/>
    </row>
    <row r="222" s="143" customFormat="1" ht="21.95" customHeight="1" spans="1:15">
      <c r="A222" s="143">
        <v>213</v>
      </c>
      <c r="B222" s="167" t="s">
        <v>91</v>
      </c>
      <c r="C222" s="168" t="s">
        <v>310</v>
      </c>
      <c r="D222" s="169">
        <f>D223</f>
        <v>76</v>
      </c>
      <c r="E222" s="170">
        <f>E223+E224</f>
        <v>1833.28</v>
      </c>
      <c r="F222" s="170">
        <v>691.1</v>
      </c>
      <c r="G222" s="170">
        <v>329.18</v>
      </c>
      <c r="H222" s="170">
        <v>0</v>
      </c>
      <c r="I222" s="170">
        <v>0</v>
      </c>
      <c r="J222" s="170">
        <v>0</v>
      </c>
      <c r="K222" s="170">
        <v>0</v>
      </c>
      <c r="L222" s="170">
        <v>0</v>
      </c>
      <c r="M222" s="170">
        <v>813</v>
      </c>
      <c r="N222" s="170">
        <f>N223+N224</f>
        <v>0</v>
      </c>
      <c r="O222" s="177"/>
    </row>
    <row r="223" s="143" customFormat="1" ht="21.95" customHeight="1" spans="1:15">
      <c r="A223" s="143">
        <v>214</v>
      </c>
      <c r="B223" s="167" t="s">
        <v>93</v>
      </c>
      <c r="C223" s="168" t="s">
        <v>311</v>
      </c>
      <c r="D223" s="158">
        <v>76</v>
      </c>
      <c r="E223" s="170">
        <f t="shared" ref="E223:E226" si="47">F223+G223+H223+I223+J223+K223+L223+M223+N223</f>
        <v>1817.28</v>
      </c>
      <c r="F223" s="170">
        <v>691.1</v>
      </c>
      <c r="G223" s="170">
        <v>313.18</v>
      </c>
      <c r="H223" s="170">
        <v>0</v>
      </c>
      <c r="I223" s="178"/>
      <c r="J223" s="178"/>
      <c r="K223" s="178"/>
      <c r="L223" s="178"/>
      <c r="M223" s="170">
        <v>813</v>
      </c>
      <c r="N223" s="178"/>
      <c r="O223" s="177"/>
    </row>
    <row r="224" s="143" customFormat="1" ht="21.95" customHeight="1" spans="1:15">
      <c r="A224" s="143">
        <v>215</v>
      </c>
      <c r="B224" s="167" t="s">
        <v>133</v>
      </c>
      <c r="C224" s="168" t="s">
        <v>312</v>
      </c>
      <c r="D224" s="158"/>
      <c r="E224" s="170">
        <f t="shared" si="47"/>
        <v>16</v>
      </c>
      <c r="F224" s="170">
        <v>0</v>
      </c>
      <c r="G224" s="170">
        <v>16</v>
      </c>
      <c r="H224" s="170">
        <v>0</v>
      </c>
      <c r="I224" s="178"/>
      <c r="J224" s="178"/>
      <c r="K224" s="178"/>
      <c r="L224" s="178"/>
      <c r="M224" s="170">
        <v>0</v>
      </c>
      <c r="N224" s="178"/>
      <c r="O224" s="177"/>
    </row>
    <row r="225" s="143" customFormat="1" ht="21.95" customHeight="1" spans="1:15">
      <c r="A225" s="143">
        <v>216</v>
      </c>
      <c r="B225" s="167" t="s">
        <v>91</v>
      </c>
      <c r="C225" s="171" t="s">
        <v>313</v>
      </c>
      <c r="D225" s="169">
        <f>D226</f>
        <v>0</v>
      </c>
      <c r="E225" s="170">
        <f>E226</f>
        <v>6764</v>
      </c>
      <c r="F225" s="170">
        <v>0</v>
      </c>
      <c r="G225" s="170">
        <v>0</v>
      </c>
      <c r="H225" s="170">
        <v>0</v>
      </c>
      <c r="I225" s="170">
        <v>0</v>
      </c>
      <c r="J225" s="170">
        <v>0</v>
      </c>
      <c r="K225" s="170">
        <v>0</v>
      </c>
      <c r="L225" s="170">
        <v>0</v>
      </c>
      <c r="M225" s="170">
        <v>6764</v>
      </c>
      <c r="N225" s="170">
        <f>N226</f>
        <v>0</v>
      </c>
      <c r="O225" s="177"/>
    </row>
    <row r="226" s="143" customFormat="1" ht="21.95" customHeight="1" spans="1:15">
      <c r="A226" s="143">
        <v>217</v>
      </c>
      <c r="B226" s="167" t="s">
        <v>99</v>
      </c>
      <c r="C226" s="168" t="s">
        <v>314</v>
      </c>
      <c r="D226" s="158"/>
      <c r="E226" s="170">
        <f t="shared" si="47"/>
        <v>6764</v>
      </c>
      <c r="F226" s="170">
        <v>0</v>
      </c>
      <c r="G226" s="170">
        <v>0</v>
      </c>
      <c r="H226" s="170">
        <v>0</v>
      </c>
      <c r="I226" s="178"/>
      <c r="J226" s="178"/>
      <c r="K226" s="178"/>
      <c r="L226" s="178"/>
      <c r="M226" s="170">
        <v>6764</v>
      </c>
      <c r="N226" s="178"/>
      <c r="O226" s="177"/>
    </row>
    <row r="227" s="143" customFormat="1" ht="21.95" customHeight="1" spans="1:15">
      <c r="A227" s="143">
        <v>218</v>
      </c>
      <c r="B227" s="167" t="s">
        <v>91</v>
      </c>
      <c r="C227" s="168" t="s">
        <v>315</v>
      </c>
      <c r="D227" s="158"/>
      <c r="E227" s="170">
        <f t="shared" ref="E227:E233" si="48">F227+G227+H227+I227+J227+K227+L227+M227</f>
        <v>0</v>
      </c>
      <c r="F227" s="170">
        <v>0</v>
      </c>
      <c r="G227" s="170">
        <v>0</v>
      </c>
      <c r="H227" s="170">
        <v>0</v>
      </c>
      <c r="I227" s="178"/>
      <c r="J227" s="178"/>
      <c r="K227" s="178"/>
      <c r="L227" s="178"/>
      <c r="M227" s="170">
        <v>0</v>
      </c>
      <c r="N227" s="178"/>
      <c r="O227" s="177"/>
    </row>
    <row r="228" s="143" customFormat="1" ht="21.95" customHeight="1" spans="1:15">
      <c r="A228" s="143">
        <v>219</v>
      </c>
      <c r="B228" s="167" t="s">
        <v>91</v>
      </c>
      <c r="C228" s="168" t="s">
        <v>316</v>
      </c>
      <c r="D228" s="158"/>
      <c r="E228" s="170">
        <f>E229+E230</f>
        <v>9221.62</v>
      </c>
      <c r="F228" s="170">
        <v>0</v>
      </c>
      <c r="G228" s="170">
        <v>7010.62</v>
      </c>
      <c r="H228" s="170">
        <v>0</v>
      </c>
      <c r="I228" s="170">
        <v>0</v>
      </c>
      <c r="J228" s="170">
        <v>680</v>
      </c>
      <c r="K228" s="170">
        <v>0</v>
      </c>
      <c r="L228" s="170">
        <v>100</v>
      </c>
      <c r="M228" s="170">
        <v>1431</v>
      </c>
      <c r="N228" s="170">
        <f>N229+N230</f>
        <v>0</v>
      </c>
      <c r="O228" s="177"/>
    </row>
    <row r="229" s="143" customFormat="1" ht="21.95" customHeight="1" spans="1:15">
      <c r="A229" s="143">
        <v>220</v>
      </c>
      <c r="B229" s="167" t="s">
        <v>93</v>
      </c>
      <c r="C229" s="168" t="s">
        <v>317</v>
      </c>
      <c r="D229" s="158"/>
      <c r="E229" s="170">
        <f>F229+G229+H229+I229+J229+K229+L229+M229+N229</f>
        <v>2166.8</v>
      </c>
      <c r="F229" s="170">
        <v>0</v>
      </c>
      <c r="G229" s="170">
        <v>55.8</v>
      </c>
      <c r="H229" s="170">
        <v>0</v>
      </c>
      <c r="I229" s="178"/>
      <c r="J229" s="178">
        <v>680</v>
      </c>
      <c r="K229" s="178"/>
      <c r="L229" s="178"/>
      <c r="M229" s="170">
        <v>1431</v>
      </c>
      <c r="N229" s="178"/>
      <c r="O229" s="177"/>
    </row>
    <row r="230" s="143" customFormat="1" ht="21.95" customHeight="1" spans="1:15">
      <c r="A230" s="143">
        <v>221</v>
      </c>
      <c r="B230" s="167" t="s">
        <v>93</v>
      </c>
      <c r="C230" s="168" t="s">
        <v>318</v>
      </c>
      <c r="D230" s="158"/>
      <c r="E230" s="170">
        <f>F230+G230+H230+I230+J230+K230+L230+M230+N230</f>
        <v>7054.82</v>
      </c>
      <c r="F230" s="170">
        <v>0</v>
      </c>
      <c r="G230" s="170">
        <v>6954.82</v>
      </c>
      <c r="H230" s="170">
        <v>0</v>
      </c>
      <c r="I230" s="178"/>
      <c r="J230" s="178"/>
      <c r="K230" s="178"/>
      <c r="L230" s="178">
        <v>100</v>
      </c>
      <c r="M230" s="170">
        <v>0</v>
      </c>
      <c r="N230" s="178"/>
      <c r="O230" s="177"/>
    </row>
    <row r="231" s="143" customFormat="1" ht="21.95" customHeight="1" spans="1:15">
      <c r="A231" s="143">
        <v>222</v>
      </c>
      <c r="B231" s="167" t="s">
        <v>91</v>
      </c>
      <c r="C231" s="168" t="s">
        <v>319</v>
      </c>
      <c r="D231" s="158"/>
      <c r="E231" s="170">
        <f t="shared" si="48"/>
        <v>4476.57</v>
      </c>
      <c r="F231" s="170">
        <v>0</v>
      </c>
      <c r="G231" s="170">
        <v>0</v>
      </c>
      <c r="H231" s="170">
        <v>0</v>
      </c>
      <c r="I231" s="178"/>
      <c r="J231" s="178"/>
      <c r="K231" s="178"/>
      <c r="L231" s="178">
        <v>910</v>
      </c>
      <c r="M231" s="170">
        <v>3566.57</v>
      </c>
      <c r="N231" s="178"/>
      <c r="O231" s="177"/>
    </row>
    <row r="232" s="143" customFormat="1" ht="21.95" customHeight="1" spans="1:15">
      <c r="A232" s="143">
        <v>223</v>
      </c>
      <c r="B232" s="167" t="s">
        <v>91</v>
      </c>
      <c r="C232" s="168" t="s">
        <v>320</v>
      </c>
      <c r="D232" s="158"/>
      <c r="E232" s="170">
        <f t="shared" si="48"/>
        <v>867.07</v>
      </c>
      <c r="F232" s="170">
        <v>0</v>
      </c>
      <c r="G232" s="170">
        <v>0</v>
      </c>
      <c r="H232" s="170">
        <v>0</v>
      </c>
      <c r="I232" s="178"/>
      <c r="J232" s="178"/>
      <c r="K232" s="178"/>
      <c r="L232" s="178"/>
      <c r="M232" s="170">
        <v>867.07</v>
      </c>
      <c r="N232" s="178"/>
      <c r="O232" s="177"/>
    </row>
    <row r="233" s="143" customFormat="1" ht="21.95" customHeight="1" spans="1:15">
      <c r="A233" s="143">
        <v>224</v>
      </c>
      <c r="B233" s="167" t="s">
        <v>91</v>
      </c>
      <c r="C233" s="168" t="s">
        <v>321</v>
      </c>
      <c r="D233" s="158"/>
      <c r="E233" s="170">
        <f t="shared" si="48"/>
        <v>638.6</v>
      </c>
      <c r="F233" s="170">
        <v>0</v>
      </c>
      <c r="G233" s="170">
        <v>238.6</v>
      </c>
      <c r="H233" s="170">
        <v>0</v>
      </c>
      <c r="I233" s="178"/>
      <c r="J233" s="178"/>
      <c r="K233" s="178"/>
      <c r="L233" s="178">
        <v>400</v>
      </c>
      <c r="M233" s="170">
        <v>0</v>
      </c>
      <c r="N233" s="178"/>
      <c r="O233" s="177"/>
    </row>
    <row r="234" s="143" customFormat="1" ht="21.95" customHeight="1" spans="1:15">
      <c r="A234" s="143">
        <v>225</v>
      </c>
      <c r="B234" s="167"/>
      <c r="C234" s="168"/>
      <c r="D234" s="169"/>
      <c r="E234" s="170"/>
      <c r="F234" s="170"/>
      <c r="G234" s="170"/>
      <c r="H234" s="170"/>
      <c r="I234" s="170"/>
      <c r="J234" s="170"/>
      <c r="K234" s="170"/>
      <c r="L234" s="170"/>
      <c r="M234" s="170"/>
      <c r="N234" s="170"/>
      <c r="O234" s="177"/>
    </row>
    <row r="235" s="143" customFormat="1" ht="21.95" customHeight="1" spans="1:15">
      <c r="A235" s="143">
        <v>226</v>
      </c>
      <c r="B235" s="163" t="s">
        <v>89</v>
      </c>
      <c r="C235" s="164" t="s">
        <v>322</v>
      </c>
      <c r="D235" s="179">
        <f t="shared" ref="D235:N235" si="49">D236+D239+D240+D241</f>
        <v>226</v>
      </c>
      <c r="E235" s="166">
        <f t="shared" si="49"/>
        <v>11257.48</v>
      </c>
      <c r="F235" s="166">
        <f t="shared" si="49"/>
        <v>2072.95</v>
      </c>
      <c r="G235" s="166">
        <f t="shared" si="49"/>
        <v>641.42</v>
      </c>
      <c r="H235" s="166">
        <f t="shared" si="49"/>
        <v>0</v>
      </c>
      <c r="I235" s="166">
        <f t="shared" si="49"/>
        <v>0</v>
      </c>
      <c r="J235" s="166">
        <f t="shared" si="49"/>
        <v>32</v>
      </c>
      <c r="K235" s="166">
        <f t="shared" si="49"/>
        <v>0</v>
      </c>
      <c r="L235" s="181">
        <f t="shared" si="49"/>
        <v>360</v>
      </c>
      <c r="M235" s="166">
        <f t="shared" si="49"/>
        <v>8151.11</v>
      </c>
      <c r="N235" s="166">
        <f t="shared" si="49"/>
        <v>0</v>
      </c>
      <c r="O235" s="182"/>
    </row>
    <row r="236" s="143" customFormat="1" ht="21.95" customHeight="1" spans="1:15">
      <c r="A236" s="143">
        <v>227</v>
      </c>
      <c r="B236" s="167" t="s">
        <v>91</v>
      </c>
      <c r="C236" s="168" t="s">
        <v>323</v>
      </c>
      <c r="D236" s="169">
        <f>D237+D238</f>
        <v>226</v>
      </c>
      <c r="E236" s="170">
        <f>E237+E238</f>
        <v>7756.22</v>
      </c>
      <c r="F236" s="170">
        <v>2072.95</v>
      </c>
      <c r="G236" s="170">
        <v>571.42</v>
      </c>
      <c r="H236" s="170">
        <v>0</v>
      </c>
      <c r="I236" s="170">
        <v>0</v>
      </c>
      <c r="J236" s="170">
        <v>32</v>
      </c>
      <c r="K236" s="170">
        <v>0</v>
      </c>
      <c r="L236" s="170">
        <v>0</v>
      </c>
      <c r="M236" s="170">
        <v>5079.85</v>
      </c>
      <c r="N236" s="170">
        <f>N237+N238</f>
        <v>0</v>
      </c>
      <c r="O236" s="177"/>
    </row>
    <row r="237" s="143" customFormat="1" ht="21.95" customHeight="1" spans="1:15">
      <c r="A237" s="143">
        <v>228</v>
      </c>
      <c r="B237" s="167" t="s">
        <v>93</v>
      </c>
      <c r="C237" s="168" t="s">
        <v>324</v>
      </c>
      <c r="D237" s="158">
        <v>137</v>
      </c>
      <c r="E237" s="170">
        <f>F237+G237+H237+I237+J237+K237+L237+M237+N237</f>
        <v>6198.06</v>
      </c>
      <c r="F237" s="170">
        <v>1262.71</v>
      </c>
      <c r="G237" s="170">
        <v>450.8</v>
      </c>
      <c r="H237" s="170">
        <v>0</v>
      </c>
      <c r="I237" s="178"/>
      <c r="J237" s="178"/>
      <c r="K237" s="178"/>
      <c r="L237" s="178"/>
      <c r="M237" s="170">
        <v>4484.55</v>
      </c>
      <c r="N237" s="178"/>
      <c r="O237" s="177"/>
    </row>
    <row r="238" s="143" customFormat="1" ht="21.95" customHeight="1" spans="1:15">
      <c r="A238" s="143">
        <v>229</v>
      </c>
      <c r="B238" s="167" t="s">
        <v>101</v>
      </c>
      <c r="C238" s="168" t="s">
        <v>325</v>
      </c>
      <c r="D238" s="158">
        <v>89</v>
      </c>
      <c r="E238" s="170">
        <f>F238+G238+H238+I238+J238+K238+L238+M238+N238</f>
        <v>1558.16</v>
      </c>
      <c r="F238" s="170">
        <v>810.24</v>
      </c>
      <c r="G238" s="170">
        <v>120.62</v>
      </c>
      <c r="H238" s="170">
        <v>0</v>
      </c>
      <c r="I238" s="178"/>
      <c r="J238" s="178">
        <v>32</v>
      </c>
      <c r="K238" s="178"/>
      <c r="L238" s="178"/>
      <c r="M238" s="170">
        <v>595.3</v>
      </c>
      <c r="N238" s="178"/>
      <c r="O238" s="177"/>
    </row>
    <row r="239" s="143" customFormat="1" ht="21.95" customHeight="1" spans="1:15">
      <c r="A239" s="143">
        <v>230</v>
      </c>
      <c r="B239" s="167" t="s">
        <v>91</v>
      </c>
      <c r="C239" s="168" t="s">
        <v>326</v>
      </c>
      <c r="D239" s="158"/>
      <c r="E239" s="170">
        <f t="shared" ref="E239:E241" si="50">F239+G239+H239+I239+J239+K239+L239+M239</f>
        <v>0</v>
      </c>
      <c r="F239" s="170">
        <v>0</v>
      </c>
      <c r="G239" s="170">
        <v>0</v>
      </c>
      <c r="H239" s="170">
        <v>0</v>
      </c>
      <c r="I239" s="178"/>
      <c r="J239" s="178"/>
      <c r="K239" s="178"/>
      <c r="L239" s="178"/>
      <c r="M239" s="170">
        <v>0</v>
      </c>
      <c r="N239" s="178"/>
      <c r="O239" s="177"/>
    </row>
    <row r="240" s="143" customFormat="1" ht="21.95" customHeight="1" spans="1:15">
      <c r="A240" s="143">
        <v>231</v>
      </c>
      <c r="B240" s="167" t="s">
        <v>91</v>
      </c>
      <c r="C240" s="168" t="s">
        <v>327</v>
      </c>
      <c r="D240" s="158"/>
      <c r="E240" s="170">
        <f t="shared" si="50"/>
        <v>0</v>
      </c>
      <c r="F240" s="170">
        <v>0</v>
      </c>
      <c r="G240" s="170">
        <v>0</v>
      </c>
      <c r="H240" s="170">
        <v>0</v>
      </c>
      <c r="I240" s="178"/>
      <c r="J240" s="178"/>
      <c r="K240" s="178"/>
      <c r="L240" s="178"/>
      <c r="M240" s="170">
        <v>0</v>
      </c>
      <c r="N240" s="178"/>
      <c r="O240" s="177"/>
    </row>
    <row r="241" s="143" customFormat="1" ht="21.95" customHeight="1" spans="1:15">
      <c r="A241" s="143">
        <v>232</v>
      </c>
      <c r="B241" s="167" t="s">
        <v>91</v>
      </c>
      <c r="C241" s="168" t="s">
        <v>328</v>
      </c>
      <c r="D241" s="158"/>
      <c r="E241" s="170">
        <f t="shared" si="50"/>
        <v>3501.26</v>
      </c>
      <c r="F241" s="170">
        <v>0</v>
      </c>
      <c r="G241" s="170">
        <v>70</v>
      </c>
      <c r="H241" s="170">
        <v>0</v>
      </c>
      <c r="I241" s="178"/>
      <c r="J241" s="178"/>
      <c r="K241" s="178"/>
      <c r="L241" s="178">
        <v>360</v>
      </c>
      <c r="M241" s="170">
        <v>3071.26</v>
      </c>
      <c r="N241" s="178"/>
      <c r="O241" s="177"/>
    </row>
    <row r="242" s="143" customFormat="1" ht="21.95" customHeight="1" spans="1:15">
      <c r="A242" s="143">
        <v>233</v>
      </c>
      <c r="B242" s="167"/>
      <c r="C242" s="168"/>
      <c r="D242" s="169"/>
      <c r="E242" s="170"/>
      <c r="F242" s="170"/>
      <c r="G242" s="170"/>
      <c r="H242" s="170"/>
      <c r="I242" s="170"/>
      <c r="J242" s="170"/>
      <c r="K242" s="170"/>
      <c r="L242" s="170"/>
      <c r="M242" s="170"/>
      <c r="N242" s="170"/>
      <c r="O242" s="177"/>
    </row>
    <row r="243" s="143" customFormat="1" ht="21.95" customHeight="1" spans="1:15">
      <c r="A243" s="143">
        <v>234</v>
      </c>
      <c r="B243" s="163" t="s">
        <v>89</v>
      </c>
      <c r="C243" s="164" t="s">
        <v>329</v>
      </c>
      <c r="D243" s="179">
        <f t="shared" ref="D243:N243" si="51">D244+D247+D248+D249</f>
        <v>4</v>
      </c>
      <c r="E243" s="166">
        <f t="shared" si="51"/>
        <v>4677.1</v>
      </c>
      <c r="F243" s="166">
        <f t="shared" si="51"/>
        <v>35.87</v>
      </c>
      <c r="G243" s="166">
        <f t="shared" si="51"/>
        <v>812.32</v>
      </c>
      <c r="H243" s="166">
        <f t="shared" si="51"/>
        <v>0</v>
      </c>
      <c r="I243" s="166">
        <f t="shared" si="51"/>
        <v>0</v>
      </c>
      <c r="J243" s="166">
        <f t="shared" si="51"/>
        <v>0</v>
      </c>
      <c r="K243" s="166">
        <f t="shared" si="51"/>
        <v>0</v>
      </c>
      <c r="L243" s="181">
        <f t="shared" si="51"/>
        <v>3500</v>
      </c>
      <c r="M243" s="166">
        <f t="shared" si="51"/>
        <v>328.91</v>
      </c>
      <c r="N243" s="166">
        <f t="shared" si="51"/>
        <v>0</v>
      </c>
      <c r="O243" s="182"/>
    </row>
    <row r="244" s="143" customFormat="1" ht="21.95" customHeight="1" spans="1:15">
      <c r="A244" s="143">
        <v>235</v>
      </c>
      <c r="B244" s="167" t="s">
        <v>91</v>
      </c>
      <c r="C244" s="168" t="s">
        <v>330</v>
      </c>
      <c r="D244" s="169">
        <f>D245+D246</f>
        <v>4</v>
      </c>
      <c r="E244" s="170">
        <f>E245+E246</f>
        <v>228.19</v>
      </c>
      <c r="F244" s="170">
        <v>35.87</v>
      </c>
      <c r="G244" s="170">
        <v>12.32</v>
      </c>
      <c r="H244" s="170">
        <v>0</v>
      </c>
      <c r="I244" s="170">
        <v>0</v>
      </c>
      <c r="J244" s="170">
        <v>0</v>
      </c>
      <c r="K244" s="170">
        <v>0</v>
      </c>
      <c r="L244" s="170">
        <v>0</v>
      </c>
      <c r="M244" s="170">
        <v>180</v>
      </c>
      <c r="N244" s="170">
        <f>N245+N246</f>
        <v>0</v>
      </c>
      <c r="O244" s="177"/>
    </row>
    <row r="245" s="143" customFormat="1" ht="21.95" customHeight="1" spans="1:15">
      <c r="A245" s="143">
        <v>236</v>
      </c>
      <c r="B245" s="167" t="s">
        <v>101</v>
      </c>
      <c r="C245" s="168" t="s">
        <v>331</v>
      </c>
      <c r="D245" s="158">
        <v>4</v>
      </c>
      <c r="E245" s="170">
        <f>F245+G245+H245+I245+J245+K245+L245+M245+N245</f>
        <v>48.19</v>
      </c>
      <c r="F245" s="170">
        <v>35.87</v>
      </c>
      <c r="G245" s="170">
        <v>12.32</v>
      </c>
      <c r="H245" s="170">
        <v>0</v>
      </c>
      <c r="I245" s="178"/>
      <c r="J245" s="178"/>
      <c r="K245" s="178"/>
      <c r="L245" s="178"/>
      <c r="M245" s="170">
        <v>0</v>
      </c>
      <c r="N245" s="178"/>
      <c r="O245" s="177"/>
    </row>
    <row r="246" s="143" customFormat="1" ht="21.95" customHeight="1" spans="2:15">
      <c r="B246" s="167" t="s">
        <v>332</v>
      </c>
      <c r="C246" s="168" t="s">
        <v>333</v>
      </c>
      <c r="D246" s="158"/>
      <c r="E246" s="170">
        <f>F246+G246+H246+I246+J246+K246+L246+M246+N246</f>
        <v>180</v>
      </c>
      <c r="F246" s="170">
        <v>0</v>
      </c>
      <c r="G246" s="170">
        <v>0</v>
      </c>
      <c r="H246" s="170">
        <v>0</v>
      </c>
      <c r="I246" s="178"/>
      <c r="J246" s="178"/>
      <c r="K246" s="178"/>
      <c r="L246" s="178"/>
      <c r="M246" s="170">
        <v>180</v>
      </c>
      <c r="N246" s="178"/>
      <c r="O246" s="177"/>
    </row>
    <row r="247" s="143" customFormat="1" ht="21.95" customHeight="1" spans="1:15">
      <c r="A247" s="143">
        <v>237</v>
      </c>
      <c r="B247" s="167" t="s">
        <v>91</v>
      </c>
      <c r="C247" s="168" t="s">
        <v>334</v>
      </c>
      <c r="D247" s="158"/>
      <c r="E247" s="170">
        <f t="shared" ref="E247:E249" si="52">F247+G247+H247+I247+J247+K247+L247+M247</f>
        <v>0</v>
      </c>
      <c r="F247" s="170">
        <v>0</v>
      </c>
      <c r="G247" s="170">
        <v>0</v>
      </c>
      <c r="H247" s="170">
        <v>0</v>
      </c>
      <c r="I247" s="178"/>
      <c r="J247" s="178"/>
      <c r="K247" s="178"/>
      <c r="L247" s="178"/>
      <c r="M247" s="170">
        <v>0</v>
      </c>
      <c r="N247" s="178"/>
      <c r="O247" s="177"/>
    </row>
    <row r="248" s="143" customFormat="1" ht="21.95" customHeight="1" spans="1:15">
      <c r="A248" s="143">
        <v>238</v>
      </c>
      <c r="B248" s="167" t="s">
        <v>91</v>
      </c>
      <c r="C248" s="168" t="s">
        <v>335</v>
      </c>
      <c r="D248" s="158"/>
      <c r="E248" s="170">
        <f t="shared" si="52"/>
        <v>4445</v>
      </c>
      <c r="F248" s="170">
        <v>0</v>
      </c>
      <c r="G248" s="170">
        <v>800</v>
      </c>
      <c r="H248" s="170">
        <v>0</v>
      </c>
      <c r="I248" s="178"/>
      <c r="J248" s="178"/>
      <c r="K248" s="178"/>
      <c r="L248" s="178">
        <v>3500</v>
      </c>
      <c r="M248" s="170">
        <v>145</v>
      </c>
      <c r="N248" s="178"/>
      <c r="O248" s="177"/>
    </row>
    <row r="249" s="143" customFormat="1" ht="21.95" customHeight="1" spans="1:15">
      <c r="A249" s="143">
        <v>239</v>
      </c>
      <c r="B249" s="167" t="s">
        <v>91</v>
      </c>
      <c r="C249" s="168" t="s">
        <v>336</v>
      </c>
      <c r="D249" s="158"/>
      <c r="E249" s="170">
        <f t="shared" si="52"/>
        <v>3.91</v>
      </c>
      <c r="F249" s="170">
        <v>0</v>
      </c>
      <c r="G249" s="170">
        <v>0</v>
      </c>
      <c r="H249" s="170">
        <v>0</v>
      </c>
      <c r="I249" s="178"/>
      <c r="J249" s="178"/>
      <c r="K249" s="178"/>
      <c r="L249" s="178"/>
      <c r="M249" s="170">
        <v>3.91</v>
      </c>
      <c r="N249" s="178"/>
      <c r="O249" s="177"/>
    </row>
    <row r="250" s="143" customFormat="1" ht="21.95" customHeight="1" spans="1:15">
      <c r="A250" s="143">
        <v>240</v>
      </c>
      <c r="B250" s="167"/>
      <c r="C250" s="168"/>
      <c r="D250" s="169"/>
      <c r="E250" s="170"/>
      <c r="F250" s="170"/>
      <c r="G250" s="170"/>
      <c r="H250" s="170"/>
      <c r="I250" s="170"/>
      <c r="J250" s="170"/>
      <c r="K250" s="170"/>
      <c r="L250" s="170"/>
      <c r="M250" s="170"/>
      <c r="N250" s="170"/>
      <c r="O250" s="177"/>
    </row>
    <row r="251" s="143" customFormat="1" ht="21.95" customHeight="1" spans="1:15">
      <c r="A251" s="143">
        <v>241</v>
      </c>
      <c r="B251" s="163" t="s">
        <v>89</v>
      </c>
      <c r="C251" s="164" t="s">
        <v>337</v>
      </c>
      <c r="D251" s="179">
        <f t="shared" ref="D251:N251" si="53">D252+D256+D257</f>
        <v>30</v>
      </c>
      <c r="E251" s="187">
        <f t="shared" si="53"/>
        <v>959.88</v>
      </c>
      <c r="F251" s="187">
        <f t="shared" si="53"/>
        <v>301.79</v>
      </c>
      <c r="G251" s="187">
        <f t="shared" si="53"/>
        <v>85.06</v>
      </c>
      <c r="H251" s="187">
        <f t="shared" si="53"/>
        <v>0</v>
      </c>
      <c r="I251" s="187">
        <f t="shared" si="53"/>
        <v>0</v>
      </c>
      <c r="J251" s="187">
        <f t="shared" si="53"/>
        <v>0</v>
      </c>
      <c r="K251" s="187">
        <f t="shared" si="53"/>
        <v>0</v>
      </c>
      <c r="L251" s="181">
        <f t="shared" si="53"/>
        <v>0</v>
      </c>
      <c r="M251" s="166">
        <f t="shared" si="53"/>
        <v>573.03</v>
      </c>
      <c r="N251" s="187">
        <f t="shared" si="53"/>
        <v>0</v>
      </c>
      <c r="O251" s="189"/>
    </row>
    <row r="252" s="143" customFormat="1" ht="21.95" customHeight="1" spans="1:15">
      <c r="A252" s="143">
        <v>242</v>
      </c>
      <c r="B252" s="167" t="s">
        <v>91</v>
      </c>
      <c r="C252" s="168" t="s">
        <v>338</v>
      </c>
      <c r="D252" s="158">
        <f>D253+D254+D255</f>
        <v>30</v>
      </c>
      <c r="E252" s="170">
        <f>E253+E254+E255</f>
        <v>956.38</v>
      </c>
      <c r="F252" s="170">
        <v>301.79</v>
      </c>
      <c r="G252" s="170">
        <v>85.06</v>
      </c>
      <c r="H252" s="170">
        <v>0</v>
      </c>
      <c r="I252" s="178">
        <v>0</v>
      </c>
      <c r="J252" s="178">
        <v>0</v>
      </c>
      <c r="K252" s="178">
        <v>0</v>
      </c>
      <c r="L252" s="178">
        <v>0</v>
      </c>
      <c r="M252" s="170">
        <v>569.53</v>
      </c>
      <c r="N252" s="178">
        <f>N253+N254+N255</f>
        <v>0</v>
      </c>
      <c r="O252" s="177"/>
    </row>
    <row r="253" s="143" customFormat="1" ht="21.95" customHeight="1" spans="1:15">
      <c r="A253" s="143">
        <v>243</v>
      </c>
      <c r="B253" s="167" t="s">
        <v>101</v>
      </c>
      <c r="C253" s="168" t="s">
        <v>339</v>
      </c>
      <c r="D253" s="158">
        <v>20</v>
      </c>
      <c r="E253" s="170">
        <f t="shared" ref="E253:E255" si="54">F253+G253+H253+I253+J253+K253+L253+M253+N253</f>
        <v>254.22</v>
      </c>
      <c r="F253" s="170">
        <v>194.88</v>
      </c>
      <c r="G253" s="170">
        <v>59.34</v>
      </c>
      <c r="H253" s="170">
        <v>0</v>
      </c>
      <c r="I253" s="178"/>
      <c r="J253" s="178"/>
      <c r="K253" s="178"/>
      <c r="L253" s="178"/>
      <c r="M253" s="170">
        <v>0</v>
      </c>
      <c r="N253" s="178"/>
      <c r="O253" s="177"/>
    </row>
    <row r="254" s="143" customFormat="1" ht="21.95" customHeight="1" spans="1:15">
      <c r="A254" s="143">
        <v>244</v>
      </c>
      <c r="B254" s="167" t="s">
        <v>101</v>
      </c>
      <c r="C254" s="168" t="s">
        <v>340</v>
      </c>
      <c r="D254" s="158">
        <v>10</v>
      </c>
      <c r="E254" s="170">
        <f t="shared" si="54"/>
        <v>132.63</v>
      </c>
      <c r="F254" s="170">
        <v>106.91</v>
      </c>
      <c r="G254" s="170">
        <v>25.72</v>
      </c>
      <c r="H254" s="170">
        <v>0</v>
      </c>
      <c r="I254" s="178"/>
      <c r="J254" s="178"/>
      <c r="K254" s="178"/>
      <c r="L254" s="178"/>
      <c r="M254" s="170">
        <v>0</v>
      </c>
      <c r="N254" s="178"/>
      <c r="O254" s="177"/>
    </row>
    <row r="255" s="143" customFormat="1" ht="21.95" customHeight="1" spans="2:15">
      <c r="B255" s="188" t="s">
        <v>332</v>
      </c>
      <c r="C255" s="171" t="s">
        <v>341</v>
      </c>
      <c r="D255" s="158"/>
      <c r="E255" s="170">
        <f t="shared" si="54"/>
        <v>569.53</v>
      </c>
      <c r="F255" s="170"/>
      <c r="G255" s="170">
        <v>0</v>
      </c>
      <c r="H255" s="170">
        <v>0</v>
      </c>
      <c r="I255" s="178"/>
      <c r="J255" s="178"/>
      <c r="K255" s="178"/>
      <c r="L255" s="178"/>
      <c r="M255" s="170">
        <v>569.53</v>
      </c>
      <c r="N255" s="178"/>
      <c r="O255" s="177"/>
    </row>
    <row r="256" s="143" customFormat="1" ht="21.95" customHeight="1" spans="1:15">
      <c r="A256" s="143">
        <v>245</v>
      </c>
      <c r="B256" s="167" t="s">
        <v>91</v>
      </c>
      <c r="C256" s="168" t="s">
        <v>342</v>
      </c>
      <c r="D256" s="158"/>
      <c r="E256" s="170">
        <f t="shared" ref="E256:E259" si="55">F256+G256+H256+I256+J256+K256+L256+M256</f>
        <v>3.5</v>
      </c>
      <c r="F256" s="170">
        <v>0</v>
      </c>
      <c r="G256" s="170">
        <v>0</v>
      </c>
      <c r="H256" s="170">
        <v>0</v>
      </c>
      <c r="I256" s="178"/>
      <c r="J256" s="178"/>
      <c r="K256" s="178"/>
      <c r="L256" s="178"/>
      <c r="M256" s="170">
        <v>3.5</v>
      </c>
      <c r="N256" s="178"/>
      <c r="O256" s="177"/>
    </row>
    <row r="257" s="143" customFormat="1" ht="21.95" customHeight="1" spans="1:15">
      <c r="A257" s="143">
        <v>246</v>
      </c>
      <c r="B257" s="167" t="s">
        <v>91</v>
      </c>
      <c r="C257" s="168" t="s">
        <v>343</v>
      </c>
      <c r="D257" s="158"/>
      <c r="E257" s="170">
        <f t="shared" si="55"/>
        <v>0</v>
      </c>
      <c r="F257" s="170">
        <v>0</v>
      </c>
      <c r="G257" s="170">
        <v>0</v>
      </c>
      <c r="H257" s="170">
        <v>0</v>
      </c>
      <c r="I257" s="178"/>
      <c r="J257" s="178"/>
      <c r="K257" s="178"/>
      <c r="L257" s="178"/>
      <c r="M257" s="170">
        <v>0</v>
      </c>
      <c r="N257" s="178"/>
      <c r="O257" s="177"/>
    </row>
    <row r="258" s="143" customFormat="1" ht="21.95" customHeight="1" spans="1:15">
      <c r="A258" s="143">
        <v>247</v>
      </c>
      <c r="B258" s="167"/>
      <c r="C258" s="168"/>
      <c r="D258" s="158"/>
      <c r="E258" s="170"/>
      <c r="F258" s="170"/>
      <c r="G258" s="170"/>
      <c r="H258" s="170"/>
      <c r="I258" s="170"/>
      <c r="J258" s="170"/>
      <c r="K258" s="170"/>
      <c r="L258" s="178"/>
      <c r="M258" s="170"/>
      <c r="N258" s="170"/>
      <c r="O258" s="177"/>
    </row>
    <row r="259" s="143" customFormat="1" ht="21.95" customHeight="1" spans="1:15">
      <c r="A259" s="143">
        <v>248</v>
      </c>
      <c r="B259" s="163" t="s">
        <v>89</v>
      </c>
      <c r="C259" s="190" t="s">
        <v>344</v>
      </c>
      <c r="D259" s="191"/>
      <c r="E259" s="166">
        <f t="shared" si="55"/>
        <v>212.5</v>
      </c>
      <c r="F259" s="166"/>
      <c r="G259" s="166">
        <v>142.5</v>
      </c>
      <c r="H259" s="166"/>
      <c r="I259" s="166"/>
      <c r="J259" s="166"/>
      <c r="K259" s="166"/>
      <c r="L259" s="196"/>
      <c r="M259" s="166">
        <v>70</v>
      </c>
      <c r="N259" s="166"/>
      <c r="O259" s="197"/>
    </row>
    <row r="260" s="143" customFormat="1" ht="21.95" customHeight="1" spans="1:15">
      <c r="A260" s="143">
        <v>249</v>
      </c>
      <c r="B260" s="167"/>
      <c r="C260" s="192"/>
      <c r="D260" s="158"/>
      <c r="E260" s="170"/>
      <c r="F260" s="170"/>
      <c r="G260" s="170"/>
      <c r="H260" s="170"/>
      <c r="I260" s="170"/>
      <c r="J260" s="170"/>
      <c r="K260" s="170"/>
      <c r="L260" s="178"/>
      <c r="M260" s="170"/>
      <c r="N260" s="170"/>
      <c r="O260" s="177"/>
    </row>
    <row r="261" s="143" customFormat="1" ht="21.95" customHeight="1" spans="1:15">
      <c r="A261" s="143">
        <v>250</v>
      </c>
      <c r="B261" s="163" t="s">
        <v>89</v>
      </c>
      <c r="C261" s="164" t="s">
        <v>345</v>
      </c>
      <c r="D261" s="179">
        <f t="shared" ref="D261:N261" si="56">D262+D264+D265</f>
        <v>189</v>
      </c>
      <c r="E261" s="166">
        <f t="shared" si="56"/>
        <v>2486.38</v>
      </c>
      <c r="F261" s="166">
        <f t="shared" si="56"/>
        <v>1741.61</v>
      </c>
      <c r="G261" s="166">
        <f t="shared" si="56"/>
        <v>744.77</v>
      </c>
      <c r="H261" s="166">
        <f t="shared" si="56"/>
        <v>0</v>
      </c>
      <c r="I261" s="166">
        <f t="shared" si="56"/>
        <v>0</v>
      </c>
      <c r="J261" s="166">
        <f t="shared" si="56"/>
        <v>0</v>
      </c>
      <c r="K261" s="166">
        <f t="shared" si="56"/>
        <v>0</v>
      </c>
      <c r="L261" s="181">
        <f t="shared" si="56"/>
        <v>0</v>
      </c>
      <c r="M261" s="166">
        <f t="shared" si="56"/>
        <v>0</v>
      </c>
      <c r="N261" s="166">
        <f t="shared" si="56"/>
        <v>0</v>
      </c>
      <c r="O261" s="198"/>
    </row>
    <row r="262" s="143" customFormat="1" ht="21.95" customHeight="1" spans="1:15">
      <c r="A262" s="143">
        <v>251</v>
      </c>
      <c r="B262" s="167" t="s">
        <v>91</v>
      </c>
      <c r="C262" s="168" t="s">
        <v>346</v>
      </c>
      <c r="D262" s="169">
        <f>D263</f>
        <v>186</v>
      </c>
      <c r="E262" s="170">
        <f>E263</f>
        <v>2386.07</v>
      </c>
      <c r="F262" s="170">
        <v>1678.8</v>
      </c>
      <c r="G262" s="170">
        <v>707.27</v>
      </c>
      <c r="H262" s="170">
        <v>0</v>
      </c>
      <c r="I262" s="170">
        <v>0</v>
      </c>
      <c r="J262" s="170">
        <v>0</v>
      </c>
      <c r="K262" s="170">
        <v>0</v>
      </c>
      <c r="L262" s="170">
        <v>0</v>
      </c>
      <c r="M262" s="170">
        <v>0</v>
      </c>
      <c r="N262" s="170">
        <f>N263</f>
        <v>0</v>
      </c>
      <c r="O262" s="177"/>
    </row>
    <row r="263" s="143" customFormat="1" ht="21.95" customHeight="1" spans="1:15">
      <c r="A263" s="143">
        <v>252</v>
      </c>
      <c r="B263" s="167" t="s">
        <v>93</v>
      </c>
      <c r="C263" s="168" t="s">
        <v>347</v>
      </c>
      <c r="D263" s="158">
        <v>186</v>
      </c>
      <c r="E263" s="170">
        <f>F263+G263+H263+I263+J263+K263+L263+M263+N263</f>
        <v>2386.07</v>
      </c>
      <c r="F263" s="170">
        <v>1678.8</v>
      </c>
      <c r="G263" s="170">
        <v>707.27</v>
      </c>
      <c r="H263" s="170">
        <v>0</v>
      </c>
      <c r="I263" s="178"/>
      <c r="J263" s="178"/>
      <c r="K263" s="178"/>
      <c r="L263" s="178"/>
      <c r="M263" s="170">
        <v>0</v>
      </c>
      <c r="N263" s="178"/>
      <c r="O263" s="177"/>
    </row>
    <row r="264" s="143" customFormat="1" ht="21.95" customHeight="1" spans="1:15">
      <c r="A264" s="143">
        <v>253</v>
      </c>
      <c r="B264" s="167" t="s">
        <v>91</v>
      </c>
      <c r="C264" s="168" t="s">
        <v>348</v>
      </c>
      <c r="D264" s="158">
        <v>3</v>
      </c>
      <c r="E264" s="170">
        <f t="shared" ref="E264:E269" si="57">F264+G264+H264+I264+J264+K264+L264+M264</f>
        <v>100.31</v>
      </c>
      <c r="F264" s="170">
        <v>62.81</v>
      </c>
      <c r="G264" s="170">
        <v>37.5</v>
      </c>
      <c r="H264" s="170">
        <v>0</v>
      </c>
      <c r="I264" s="178"/>
      <c r="J264" s="178"/>
      <c r="K264" s="178"/>
      <c r="L264" s="178"/>
      <c r="M264" s="170">
        <v>0</v>
      </c>
      <c r="N264" s="178"/>
      <c r="O264" s="177"/>
    </row>
    <row r="265" s="143" customFormat="1" ht="21.95" customHeight="1" spans="1:15">
      <c r="A265" s="143">
        <v>254</v>
      </c>
      <c r="B265" s="167" t="s">
        <v>91</v>
      </c>
      <c r="C265" s="168" t="s">
        <v>349</v>
      </c>
      <c r="D265" s="158"/>
      <c r="E265" s="170">
        <f t="shared" si="57"/>
        <v>0</v>
      </c>
      <c r="F265" s="170">
        <v>0</v>
      </c>
      <c r="G265" s="170">
        <v>0</v>
      </c>
      <c r="H265" s="170">
        <v>0</v>
      </c>
      <c r="I265" s="178"/>
      <c r="J265" s="178"/>
      <c r="K265" s="178"/>
      <c r="L265" s="178"/>
      <c r="M265" s="170">
        <v>0</v>
      </c>
      <c r="N265" s="178"/>
      <c r="O265" s="177"/>
    </row>
    <row r="266" s="143" customFormat="1" ht="21.95" customHeight="1" spans="1:15">
      <c r="A266" s="143">
        <v>255</v>
      </c>
      <c r="B266" s="167"/>
      <c r="C266" s="192"/>
      <c r="D266" s="158"/>
      <c r="E266" s="170"/>
      <c r="F266" s="170"/>
      <c r="G266" s="170"/>
      <c r="H266" s="170"/>
      <c r="I266" s="170"/>
      <c r="J266" s="170"/>
      <c r="K266" s="170"/>
      <c r="L266" s="178"/>
      <c r="M266" s="170"/>
      <c r="N266" s="170"/>
      <c r="O266" s="177"/>
    </row>
    <row r="267" s="144" customFormat="1" ht="21.95" customHeight="1" spans="1:15">
      <c r="A267" s="143">
        <v>256</v>
      </c>
      <c r="B267" s="163" t="s">
        <v>89</v>
      </c>
      <c r="C267" s="190" t="s">
        <v>350</v>
      </c>
      <c r="D267" s="179">
        <f t="shared" ref="D267:N267" si="58">D268+D269</f>
        <v>0</v>
      </c>
      <c r="E267" s="166">
        <f t="shared" si="58"/>
        <v>9772.38</v>
      </c>
      <c r="F267" s="166">
        <f t="shared" si="58"/>
        <v>7493.38</v>
      </c>
      <c r="G267" s="166">
        <f t="shared" si="58"/>
        <v>0</v>
      </c>
      <c r="H267" s="166">
        <f t="shared" si="58"/>
        <v>0</v>
      </c>
      <c r="I267" s="166">
        <f t="shared" si="58"/>
        <v>0</v>
      </c>
      <c r="J267" s="166">
        <f t="shared" si="58"/>
        <v>0</v>
      </c>
      <c r="K267" s="166">
        <f t="shared" si="58"/>
        <v>0</v>
      </c>
      <c r="L267" s="181">
        <f t="shared" si="58"/>
        <v>0</v>
      </c>
      <c r="M267" s="166">
        <f t="shared" si="58"/>
        <v>2279</v>
      </c>
      <c r="N267" s="166">
        <f t="shared" si="58"/>
        <v>0</v>
      </c>
      <c r="O267" s="198"/>
    </row>
    <row r="268" s="143" customFormat="1" ht="21.95" customHeight="1" spans="1:15">
      <c r="A268" s="143">
        <v>257</v>
      </c>
      <c r="B268" s="167" t="s">
        <v>91</v>
      </c>
      <c r="C268" s="171" t="s">
        <v>351</v>
      </c>
      <c r="D268" s="158"/>
      <c r="E268" s="170">
        <f t="shared" si="57"/>
        <v>2279</v>
      </c>
      <c r="F268" s="170">
        <v>0</v>
      </c>
      <c r="G268" s="170">
        <v>0</v>
      </c>
      <c r="H268" s="170">
        <v>0</v>
      </c>
      <c r="I268" s="178"/>
      <c r="J268" s="178"/>
      <c r="K268" s="178"/>
      <c r="L268" s="178"/>
      <c r="M268" s="170">
        <v>2279</v>
      </c>
      <c r="N268" s="178"/>
      <c r="O268" s="177"/>
    </row>
    <row r="269" s="143" customFormat="1" ht="21.95" customHeight="1" spans="1:15">
      <c r="A269" s="143">
        <v>258</v>
      </c>
      <c r="B269" s="167" t="s">
        <v>91</v>
      </c>
      <c r="C269" s="168" t="s">
        <v>352</v>
      </c>
      <c r="D269" s="158"/>
      <c r="E269" s="170">
        <f t="shared" si="57"/>
        <v>7493.38</v>
      </c>
      <c r="F269" s="170">
        <v>7493.38</v>
      </c>
      <c r="G269" s="170">
        <v>0</v>
      </c>
      <c r="H269" s="170">
        <v>0</v>
      </c>
      <c r="I269" s="178"/>
      <c r="J269" s="178"/>
      <c r="K269" s="178"/>
      <c r="L269" s="178"/>
      <c r="M269" s="170">
        <v>0</v>
      </c>
      <c r="N269" s="178"/>
      <c r="O269" s="177"/>
    </row>
    <row r="270" s="143" customFormat="1" ht="21.95" customHeight="1" spans="1:15">
      <c r="A270" s="143">
        <v>259</v>
      </c>
      <c r="B270" s="167"/>
      <c r="C270" s="192"/>
      <c r="D270" s="158"/>
      <c r="E270" s="170"/>
      <c r="F270" s="170"/>
      <c r="G270" s="170"/>
      <c r="H270" s="170"/>
      <c r="I270" s="170"/>
      <c r="J270" s="170"/>
      <c r="K270" s="170"/>
      <c r="L270" s="178"/>
      <c r="M270" s="170"/>
      <c r="N270" s="170"/>
      <c r="O270" s="177"/>
    </row>
    <row r="271" s="143" customFormat="1" ht="21.95" customHeight="1" spans="1:15">
      <c r="A271" s="143">
        <v>260</v>
      </c>
      <c r="B271" s="163" t="s">
        <v>89</v>
      </c>
      <c r="C271" s="190" t="s">
        <v>353</v>
      </c>
      <c r="D271" s="179">
        <f t="shared" ref="D271:N271" si="59">D272+D273</f>
        <v>0</v>
      </c>
      <c r="E271" s="166">
        <f t="shared" si="59"/>
        <v>1215.47</v>
      </c>
      <c r="F271" s="166">
        <f t="shared" si="59"/>
        <v>0</v>
      </c>
      <c r="G271" s="166">
        <f t="shared" si="59"/>
        <v>20</v>
      </c>
      <c r="H271" s="166">
        <f t="shared" si="59"/>
        <v>0</v>
      </c>
      <c r="I271" s="166">
        <f t="shared" si="59"/>
        <v>0</v>
      </c>
      <c r="J271" s="166">
        <f t="shared" si="59"/>
        <v>0</v>
      </c>
      <c r="K271" s="166">
        <f t="shared" si="59"/>
        <v>0</v>
      </c>
      <c r="L271" s="181">
        <f t="shared" si="59"/>
        <v>440.53</v>
      </c>
      <c r="M271" s="166">
        <f t="shared" si="59"/>
        <v>754.94</v>
      </c>
      <c r="N271" s="166">
        <f t="shared" si="59"/>
        <v>0</v>
      </c>
      <c r="O271" s="198"/>
    </row>
    <row r="272" s="143" customFormat="1" ht="21.95" customHeight="1" spans="1:15">
      <c r="A272" s="143">
        <v>261</v>
      </c>
      <c r="B272" s="167" t="s">
        <v>91</v>
      </c>
      <c r="C272" s="168" t="s">
        <v>354</v>
      </c>
      <c r="D272" s="158"/>
      <c r="E272" s="170">
        <f>F272+G272+H272+I272+J272+K272+L272+M272</f>
        <v>774.94</v>
      </c>
      <c r="F272" s="170">
        <v>0</v>
      </c>
      <c r="G272" s="170">
        <v>20</v>
      </c>
      <c r="H272" s="170">
        <v>0</v>
      </c>
      <c r="I272" s="178"/>
      <c r="J272" s="178"/>
      <c r="K272" s="178"/>
      <c r="L272" s="178"/>
      <c r="M272" s="170">
        <v>754.94</v>
      </c>
      <c r="N272" s="178"/>
      <c r="O272" s="177"/>
    </row>
    <row r="273" s="143" customFormat="1" ht="21.95" customHeight="1" spans="1:15">
      <c r="A273" s="143">
        <v>262</v>
      </c>
      <c r="B273" s="167" t="s">
        <v>91</v>
      </c>
      <c r="C273" s="168" t="s">
        <v>355</v>
      </c>
      <c r="D273" s="158"/>
      <c r="E273" s="170">
        <f>F273+G273+H273+I273+J273+K273+L273+M273</f>
        <v>440.53</v>
      </c>
      <c r="F273" s="170">
        <v>0</v>
      </c>
      <c r="G273" s="170">
        <v>0</v>
      </c>
      <c r="H273" s="170">
        <v>0</v>
      </c>
      <c r="I273" s="178"/>
      <c r="J273" s="178"/>
      <c r="K273" s="178"/>
      <c r="L273" s="178">
        <v>440.53</v>
      </c>
      <c r="M273" s="170">
        <v>0</v>
      </c>
      <c r="N273" s="178"/>
      <c r="O273" s="177"/>
    </row>
    <row r="274" s="143" customFormat="1" ht="21.95" customHeight="1" spans="1:15">
      <c r="A274" s="143">
        <v>263</v>
      </c>
      <c r="B274" s="167"/>
      <c r="C274" s="192"/>
      <c r="D274" s="169"/>
      <c r="E274" s="170"/>
      <c r="F274" s="170"/>
      <c r="G274" s="170"/>
      <c r="H274" s="170"/>
      <c r="I274" s="170"/>
      <c r="J274" s="170"/>
      <c r="K274" s="170"/>
      <c r="L274" s="170"/>
      <c r="M274" s="170"/>
      <c r="N274" s="170"/>
      <c r="O274" s="177"/>
    </row>
    <row r="275" s="143" customFormat="1" ht="21.95" customHeight="1" spans="1:15">
      <c r="A275" s="143">
        <v>264</v>
      </c>
      <c r="B275" s="163" t="s">
        <v>89</v>
      </c>
      <c r="C275" s="190" t="s">
        <v>356</v>
      </c>
      <c r="D275" s="179">
        <f t="shared" ref="D275:N275" si="60">D276+D278+D280+D281</f>
        <v>50</v>
      </c>
      <c r="E275" s="166">
        <f t="shared" si="60"/>
        <v>1504.94</v>
      </c>
      <c r="F275" s="166">
        <f t="shared" si="60"/>
        <v>959.2</v>
      </c>
      <c r="G275" s="166">
        <f t="shared" si="60"/>
        <v>485.74</v>
      </c>
      <c r="H275" s="166">
        <f t="shared" si="60"/>
        <v>0</v>
      </c>
      <c r="I275" s="166">
        <f t="shared" si="60"/>
        <v>0</v>
      </c>
      <c r="J275" s="166">
        <f t="shared" si="60"/>
        <v>0</v>
      </c>
      <c r="K275" s="166">
        <f t="shared" si="60"/>
        <v>0</v>
      </c>
      <c r="L275" s="181">
        <f t="shared" si="60"/>
        <v>0</v>
      </c>
      <c r="M275" s="166">
        <f t="shared" si="60"/>
        <v>60</v>
      </c>
      <c r="N275" s="166">
        <f t="shared" si="60"/>
        <v>0</v>
      </c>
      <c r="O275" s="197"/>
    </row>
    <row r="276" s="143" customFormat="1" ht="21.95" customHeight="1" spans="1:15">
      <c r="A276" s="143">
        <v>265</v>
      </c>
      <c r="B276" s="167" t="s">
        <v>91</v>
      </c>
      <c r="C276" s="168" t="s">
        <v>357</v>
      </c>
      <c r="D276" s="169">
        <f>D277</f>
        <v>50</v>
      </c>
      <c r="E276" s="170">
        <f>E277</f>
        <v>657.24</v>
      </c>
      <c r="F276" s="170">
        <v>524</v>
      </c>
      <c r="G276" s="170">
        <v>133.24</v>
      </c>
      <c r="H276" s="170">
        <v>0</v>
      </c>
      <c r="I276" s="170">
        <v>0</v>
      </c>
      <c r="J276" s="170">
        <v>0</v>
      </c>
      <c r="K276" s="170">
        <v>0</v>
      </c>
      <c r="L276" s="170">
        <v>0</v>
      </c>
      <c r="M276" s="170">
        <v>0</v>
      </c>
      <c r="N276" s="170">
        <f>N277</f>
        <v>0</v>
      </c>
      <c r="O276" s="177"/>
    </row>
    <row r="277" s="143" customFormat="1" ht="21.95" customHeight="1" spans="1:15">
      <c r="A277" s="143">
        <v>266</v>
      </c>
      <c r="B277" s="167" t="s">
        <v>93</v>
      </c>
      <c r="C277" s="168" t="s">
        <v>358</v>
      </c>
      <c r="D277" s="158">
        <v>50</v>
      </c>
      <c r="E277" s="170">
        <f>F277+G277+H277+I277+J277+K277+L277+M277+N277</f>
        <v>657.24</v>
      </c>
      <c r="F277" s="170">
        <v>524</v>
      </c>
      <c r="G277" s="170">
        <v>133.24</v>
      </c>
      <c r="H277" s="170">
        <v>0</v>
      </c>
      <c r="I277" s="178"/>
      <c r="J277" s="178"/>
      <c r="K277" s="178"/>
      <c r="L277" s="178"/>
      <c r="M277" s="170">
        <v>0</v>
      </c>
      <c r="N277" s="178"/>
      <c r="O277" s="177"/>
    </row>
    <row r="278" s="143" customFormat="1" ht="21.95" customHeight="1" spans="1:15">
      <c r="A278" s="143">
        <v>267</v>
      </c>
      <c r="B278" s="167" t="s">
        <v>91</v>
      </c>
      <c r="C278" s="168" t="s">
        <v>359</v>
      </c>
      <c r="D278" s="169">
        <f>D279</f>
        <v>0</v>
      </c>
      <c r="E278" s="170">
        <f>E279</f>
        <v>847.7</v>
      </c>
      <c r="F278" s="170">
        <v>435.2</v>
      </c>
      <c r="G278" s="170">
        <v>352.5</v>
      </c>
      <c r="H278" s="170">
        <v>0</v>
      </c>
      <c r="I278" s="170">
        <v>0</v>
      </c>
      <c r="J278" s="170">
        <v>0</v>
      </c>
      <c r="K278" s="170">
        <v>0</v>
      </c>
      <c r="L278" s="170">
        <v>0</v>
      </c>
      <c r="M278" s="170">
        <v>60</v>
      </c>
      <c r="N278" s="170">
        <f>N279</f>
        <v>0</v>
      </c>
      <c r="O278" s="177"/>
    </row>
    <row r="279" s="143" customFormat="1" ht="21.95" customHeight="1" spans="1:15">
      <c r="A279" s="143">
        <v>268</v>
      </c>
      <c r="B279" s="167" t="s">
        <v>93</v>
      </c>
      <c r="C279" s="168" t="s">
        <v>360</v>
      </c>
      <c r="D279" s="158"/>
      <c r="E279" s="170">
        <f>F279+G279+H279+I279+J279+K279+L279+M279+N279</f>
        <v>847.7</v>
      </c>
      <c r="F279" s="170">
        <v>435.2</v>
      </c>
      <c r="G279" s="170">
        <v>352.5</v>
      </c>
      <c r="H279" s="170">
        <v>0</v>
      </c>
      <c r="I279" s="178"/>
      <c r="J279" s="178"/>
      <c r="K279" s="178"/>
      <c r="L279" s="178"/>
      <c r="M279" s="170">
        <v>60</v>
      </c>
      <c r="N279" s="178"/>
      <c r="O279" s="177"/>
    </row>
    <row r="280" s="143" customFormat="1" ht="21.95" customHeight="1" spans="1:15">
      <c r="A280" s="143">
        <v>269</v>
      </c>
      <c r="B280" s="167" t="s">
        <v>91</v>
      </c>
      <c r="C280" s="168" t="s">
        <v>361</v>
      </c>
      <c r="D280" s="158"/>
      <c r="E280" s="170">
        <f t="shared" ref="E280:E283" si="61">F280+G280+H280+I280+J280+K280+L280+M280</f>
        <v>0</v>
      </c>
      <c r="F280" s="170">
        <v>0</v>
      </c>
      <c r="G280" s="170">
        <v>0</v>
      </c>
      <c r="H280" s="170">
        <v>0</v>
      </c>
      <c r="I280" s="178"/>
      <c r="J280" s="178"/>
      <c r="K280" s="178"/>
      <c r="L280" s="178"/>
      <c r="M280" s="170">
        <v>0</v>
      </c>
      <c r="N280" s="178"/>
      <c r="O280" s="177"/>
    </row>
    <row r="281" s="143" customFormat="1" ht="21.95" customHeight="1" spans="1:15">
      <c r="A281" s="143">
        <v>270</v>
      </c>
      <c r="B281" s="167" t="s">
        <v>91</v>
      </c>
      <c r="C281" s="168" t="s">
        <v>362</v>
      </c>
      <c r="D281" s="158"/>
      <c r="E281" s="170">
        <f t="shared" si="61"/>
        <v>0</v>
      </c>
      <c r="F281" s="170">
        <v>0</v>
      </c>
      <c r="G281" s="170">
        <v>0</v>
      </c>
      <c r="H281" s="170">
        <v>0</v>
      </c>
      <c r="I281" s="178"/>
      <c r="J281" s="178"/>
      <c r="K281" s="178"/>
      <c r="L281" s="178"/>
      <c r="M281" s="170">
        <v>0</v>
      </c>
      <c r="N281" s="178"/>
      <c r="O281" s="177"/>
    </row>
    <row r="282" s="143" customFormat="1" ht="21.95" customHeight="1" spans="1:15">
      <c r="A282" s="143">
        <v>271</v>
      </c>
      <c r="B282" s="167"/>
      <c r="C282" s="192"/>
      <c r="D282" s="158"/>
      <c r="E282" s="170"/>
      <c r="F282" s="170"/>
      <c r="G282" s="170"/>
      <c r="H282" s="170"/>
      <c r="I282" s="170"/>
      <c r="J282" s="170"/>
      <c r="K282" s="170"/>
      <c r="L282" s="178"/>
      <c r="M282" s="170"/>
      <c r="N282" s="170"/>
      <c r="O282" s="177"/>
    </row>
    <row r="283" s="143" customFormat="1" ht="21.95" customHeight="1" spans="1:15">
      <c r="A283" s="143">
        <v>272</v>
      </c>
      <c r="B283" s="163" t="s">
        <v>89</v>
      </c>
      <c r="C283" s="190" t="s">
        <v>363</v>
      </c>
      <c r="D283" s="191"/>
      <c r="E283" s="166">
        <f t="shared" si="61"/>
        <v>3200</v>
      </c>
      <c r="F283" s="166"/>
      <c r="G283" s="166"/>
      <c r="H283" s="166"/>
      <c r="I283" s="166"/>
      <c r="J283" s="166"/>
      <c r="K283" s="166"/>
      <c r="L283" s="196">
        <v>3200</v>
      </c>
      <c r="M283" s="166">
        <v>0</v>
      </c>
      <c r="N283" s="166"/>
      <c r="O283" s="197"/>
    </row>
    <row r="284" s="143" customFormat="1" ht="21.95" customHeight="1" spans="1:15">
      <c r="A284" s="143">
        <v>273</v>
      </c>
      <c r="B284" s="167"/>
      <c r="C284" s="192"/>
      <c r="D284" s="158"/>
      <c r="E284" s="170"/>
      <c r="F284" s="170"/>
      <c r="G284" s="170"/>
      <c r="H284" s="170"/>
      <c r="I284" s="170"/>
      <c r="J284" s="170"/>
      <c r="K284" s="170"/>
      <c r="L284" s="178"/>
      <c r="M284" s="170"/>
      <c r="N284" s="170"/>
      <c r="O284" s="177"/>
    </row>
    <row r="285" s="143" customFormat="1" ht="21.95" customHeight="1" spans="1:15">
      <c r="A285" s="143">
        <v>274</v>
      </c>
      <c r="B285" s="163" t="s">
        <v>89</v>
      </c>
      <c r="C285" s="164" t="s">
        <v>364</v>
      </c>
      <c r="D285" s="191"/>
      <c r="E285" s="166">
        <f>F285+G285+H285+I285+J285+K285+L285+M285</f>
        <v>8681</v>
      </c>
      <c r="F285" s="166"/>
      <c r="G285" s="166"/>
      <c r="H285" s="166"/>
      <c r="I285" s="199">
        <v>8681</v>
      </c>
      <c r="J285" s="199"/>
      <c r="K285" s="199"/>
      <c r="L285" s="196"/>
      <c r="M285" s="166">
        <v>0</v>
      </c>
      <c r="N285" s="199"/>
      <c r="O285" s="198"/>
    </row>
    <row r="286" s="143" customFormat="1" ht="21.95" customHeight="1" spans="1:15">
      <c r="A286" s="143">
        <v>275</v>
      </c>
      <c r="B286" s="167"/>
      <c r="C286" s="168"/>
      <c r="D286" s="158"/>
      <c r="E286" s="170"/>
      <c r="F286" s="170"/>
      <c r="G286" s="170"/>
      <c r="H286" s="170"/>
      <c r="I286" s="178"/>
      <c r="J286" s="178"/>
      <c r="K286" s="178"/>
      <c r="L286" s="178"/>
      <c r="M286" s="170"/>
      <c r="N286" s="178"/>
      <c r="O286" s="200"/>
    </row>
    <row r="287" s="143" customFormat="1" ht="21.95" customHeight="1" spans="1:15">
      <c r="A287" s="143">
        <v>276</v>
      </c>
      <c r="B287" s="163" t="s">
        <v>89</v>
      </c>
      <c r="C287" s="164" t="s">
        <v>365</v>
      </c>
      <c r="D287" s="191"/>
      <c r="E287" s="166">
        <f t="shared" ref="E287:L287" si="62">E288</f>
        <v>6067</v>
      </c>
      <c r="F287" s="166">
        <f t="shared" si="62"/>
        <v>0</v>
      </c>
      <c r="G287" s="166">
        <f t="shared" si="62"/>
        <v>0</v>
      </c>
      <c r="H287" s="166">
        <f t="shared" si="62"/>
        <v>0</v>
      </c>
      <c r="I287" s="166">
        <f t="shared" si="62"/>
        <v>6067</v>
      </c>
      <c r="J287" s="166">
        <f t="shared" si="62"/>
        <v>0</v>
      </c>
      <c r="K287" s="166">
        <f t="shared" si="62"/>
        <v>0</v>
      </c>
      <c r="L287" s="181">
        <f t="shared" si="62"/>
        <v>0</v>
      </c>
      <c r="M287" s="166">
        <v>0</v>
      </c>
      <c r="N287" s="166">
        <f>N288</f>
        <v>0</v>
      </c>
      <c r="O287" s="198"/>
    </row>
    <row r="288" s="143" customFormat="1" ht="21.95" customHeight="1" spans="1:15">
      <c r="A288" s="143">
        <v>277</v>
      </c>
      <c r="B288" s="167" t="s">
        <v>91</v>
      </c>
      <c r="C288" s="168" t="s">
        <v>366</v>
      </c>
      <c r="D288" s="158"/>
      <c r="E288" s="170">
        <f>F288+G288+H288+I288+J288+K288+L288+M288</f>
        <v>6067</v>
      </c>
      <c r="F288" s="170">
        <v>0</v>
      </c>
      <c r="G288" s="170">
        <v>0</v>
      </c>
      <c r="H288" s="170">
        <v>0</v>
      </c>
      <c r="I288" s="178">
        <v>6067</v>
      </c>
      <c r="J288" s="178"/>
      <c r="K288" s="178"/>
      <c r="L288" s="178"/>
      <c r="M288" s="170">
        <v>0</v>
      </c>
      <c r="N288" s="178"/>
      <c r="O288" s="177"/>
    </row>
    <row r="289" s="145" customFormat="1" ht="21.95" customHeight="1" spans="1:15">
      <c r="A289" s="143">
        <v>278</v>
      </c>
      <c r="B289" s="163" t="s">
        <v>89</v>
      </c>
      <c r="C289" s="193" t="s">
        <v>367</v>
      </c>
      <c r="D289" s="194">
        <f t="shared" ref="D289:N289" si="63">D5+D73+D87+D102+D111+D124+D150+D176+D187+D203+D235+D243+D251+D259+D261+D267+D271+D275+D283+D285+D287</f>
        <v>12803</v>
      </c>
      <c r="E289" s="166">
        <f t="shared" si="63"/>
        <v>308376.6079</v>
      </c>
      <c r="F289" s="166">
        <f t="shared" si="63"/>
        <v>112017.24</v>
      </c>
      <c r="G289" s="166">
        <f t="shared" si="63"/>
        <v>44876.7279</v>
      </c>
      <c r="H289" s="166">
        <f t="shared" si="63"/>
        <v>13303.59</v>
      </c>
      <c r="I289" s="166">
        <f t="shared" si="63"/>
        <v>14748</v>
      </c>
      <c r="J289" s="166">
        <f t="shared" si="63"/>
        <v>8064.63</v>
      </c>
      <c r="K289" s="166">
        <f t="shared" si="63"/>
        <v>16567.2</v>
      </c>
      <c r="L289" s="181">
        <f t="shared" si="63"/>
        <v>10222.48</v>
      </c>
      <c r="M289" s="166">
        <f t="shared" si="63"/>
        <v>88576.74</v>
      </c>
      <c r="N289" s="166">
        <f t="shared" si="63"/>
        <v>0</v>
      </c>
      <c r="O289" s="170"/>
    </row>
    <row r="290" s="142" customFormat="1" spans="3:15">
      <c r="C290" s="146"/>
      <c r="D290" s="147"/>
      <c r="E290" s="148"/>
      <c r="F290" s="149"/>
      <c r="G290" s="149"/>
      <c r="H290" s="149"/>
      <c r="I290" s="150"/>
      <c r="J290" s="150"/>
      <c r="K290" s="150"/>
      <c r="L290" s="150"/>
      <c r="M290" s="149"/>
      <c r="N290" s="149"/>
      <c r="O290" s="151"/>
    </row>
    <row r="291" s="142" customFormat="1" spans="3:15">
      <c r="C291" s="146"/>
      <c r="D291" s="147"/>
      <c r="E291" s="148"/>
      <c r="F291" s="149"/>
      <c r="G291" s="149"/>
      <c r="H291" s="149"/>
      <c r="I291" s="150"/>
      <c r="J291" s="150"/>
      <c r="K291" s="150"/>
      <c r="L291" s="150"/>
      <c r="M291" s="149"/>
      <c r="N291" s="149"/>
      <c r="O291" s="151"/>
    </row>
    <row r="292" s="142" customFormat="1" spans="3:15">
      <c r="C292" s="146"/>
      <c r="D292" s="147"/>
      <c r="E292" s="148"/>
      <c r="F292" s="149"/>
      <c r="G292" s="149"/>
      <c r="H292" s="149"/>
      <c r="I292" s="150"/>
      <c r="J292" s="150"/>
      <c r="K292" s="150"/>
      <c r="L292" s="150"/>
      <c r="M292" s="149"/>
      <c r="N292" s="149"/>
      <c r="O292" s="151"/>
    </row>
    <row r="293" s="142" customFormat="1" spans="3:15">
      <c r="C293" s="146"/>
      <c r="D293" s="147"/>
      <c r="E293" s="148"/>
      <c r="F293" s="149"/>
      <c r="G293" s="149"/>
      <c r="H293" s="195"/>
      <c r="I293" s="150"/>
      <c r="J293" s="150"/>
      <c r="K293" s="150"/>
      <c r="L293" s="150"/>
      <c r="M293" s="149"/>
      <c r="N293" s="149"/>
      <c r="O293" s="151"/>
    </row>
  </sheetData>
  <autoFilter xmlns:etc="http://www.wps.cn/officeDocument/2017/etCustomData" ref="A4:S289" etc:filterBottomFollowUsedRange="0">
    <extLst/>
  </autoFilter>
  <mergeCells count="1">
    <mergeCell ref="B2:O2"/>
  </mergeCells>
  <pageMargins left="0.354166666666667" right="0.314583333333333" top="0.590277777777778" bottom="0.393055555555556" header="0.5" footer="0.196527777777778"/>
  <pageSetup paperSize="9" scale="76" firstPageNumber="6" fitToHeight="0" orientation="landscape" useFirstPageNumber="1" horizontalDpi="600"/>
  <headerFooter alignWithMargins="0" scaleWithDoc="0">
    <oddFooter>&amp;C- &amp;P -</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B32"/>
  <sheetViews>
    <sheetView workbookViewId="0">
      <selection activeCell="B32" sqref="B32"/>
    </sheetView>
  </sheetViews>
  <sheetFormatPr defaultColWidth="9" defaultRowHeight="14.25" outlineLevelCol="1"/>
  <cols>
    <col min="1" max="1" width="54.25" style="130" customWidth="1"/>
    <col min="2" max="2" width="31" style="130" customWidth="1"/>
    <col min="3" max="16384" width="9" style="130"/>
  </cols>
  <sheetData>
    <row r="2" s="129" customFormat="1" ht="27" customHeight="1" spans="1:2">
      <c r="A2" s="131" t="s">
        <v>368</v>
      </c>
      <c r="B2" s="131"/>
    </row>
    <row r="3" s="129" customFormat="1" ht="12" customHeight="1"/>
    <row r="4" s="129" customFormat="1" ht="22" customHeight="1" spans="1:2">
      <c r="A4" s="132" t="s">
        <v>369</v>
      </c>
      <c r="B4" s="132" t="s">
        <v>370</v>
      </c>
    </row>
    <row r="5" s="130" customFormat="1" ht="22" customHeight="1" spans="1:2">
      <c r="A5" s="133" t="s">
        <v>371</v>
      </c>
      <c r="B5" s="134">
        <f>B6+B7+B32</f>
        <v>170365.74</v>
      </c>
    </row>
    <row r="6" s="130" customFormat="1" ht="22" customHeight="1" spans="1:2">
      <c r="A6" s="135" t="s">
        <v>372</v>
      </c>
      <c r="B6" s="136">
        <v>4198.85</v>
      </c>
    </row>
    <row r="7" s="130" customFormat="1" ht="22" customHeight="1" spans="1:2">
      <c r="A7" s="135" t="s">
        <v>373</v>
      </c>
      <c r="B7" s="137">
        <f>SUM(B8:B31)</f>
        <v>149563.05</v>
      </c>
    </row>
    <row r="8" s="130" customFormat="1" ht="22" customHeight="1" spans="1:2">
      <c r="A8" s="138" t="s">
        <v>374</v>
      </c>
      <c r="B8" s="137">
        <v>205</v>
      </c>
    </row>
    <row r="9" s="130" customFormat="1" ht="22" customHeight="1" spans="1:2">
      <c r="A9" s="138" t="s">
        <v>375</v>
      </c>
      <c r="B9" s="137">
        <v>42029</v>
      </c>
    </row>
    <row r="10" s="130" customFormat="1" ht="22" customHeight="1" spans="1:2">
      <c r="A10" s="138" t="s">
        <v>376</v>
      </c>
      <c r="B10" s="137">
        <v>14740</v>
      </c>
    </row>
    <row r="11" s="130" customFormat="1" ht="22" customHeight="1" spans="1:2">
      <c r="A11" s="138" t="s">
        <v>377</v>
      </c>
      <c r="B11" s="137">
        <v>2146.6</v>
      </c>
    </row>
    <row r="12" s="130" customFormat="1" ht="22" customHeight="1" spans="1:2">
      <c r="A12" s="138" t="s">
        <v>378</v>
      </c>
      <c r="B12" s="137">
        <v>90</v>
      </c>
    </row>
    <row r="13" s="130" customFormat="1" ht="22" customHeight="1" spans="1:2">
      <c r="A13" s="138" t="s">
        <v>379</v>
      </c>
      <c r="B13" s="137">
        <v>655.94</v>
      </c>
    </row>
    <row r="14" s="130" customFormat="1" ht="22" customHeight="1" spans="1:2">
      <c r="A14" s="139" t="s">
        <v>380</v>
      </c>
      <c r="B14" s="137">
        <v>9966</v>
      </c>
    </row>
    <row r="15" s="130" customFormat="1" ht="22" customHeight="1" spans="1:2">
      <c r="A15" s="139" t="s">
        <v>381</v>
      </c>
      <c r="B15" s="137">
        <v>8940</v>
      </c>
    </row>
    <row r="16" s="130" customFormat="1" ht="22" customHeight="1" spans="1:2">
      <c r="A16" s="140" t="s">
        <v>382</v>
      </c>
      <c r="B16" s="137">
        <v>2119</v>
      </c>
    </row>
    <row r="17" s="130" customFormat="1" ht="22" customHeight="1" spans="1:2">
      <c r="A17" s="140" t="s">
        <v>383</v>
      </c>
      <c r="B17" s="137">
        <v>6764</v>
      </c>
    </row>
    <row r="18" s="130" customFormat="1" ht="22" customHeight="1" spans="1:2">
      <c r="A18" s="140" t="s">
        <v>384</v>
      </c>
      <c r="B18" s="137">
        <v>1022.9</v>
      </c>
    </row>
    <row r="19" s="130" customFormat="1" ht="22" customHeight="1" spans="1:2">
      <c r="A19" s="140" t="s">
        <v>385</v>
      </c>
      <c r="B19" s="137">
        <v>13472.69</v>
      </c>
    </row>
    <row r="20" s="130" customFormat="1" ht="22" customHeight="1" spans="1:2">
      <c r="A20" s="138" t="s">
        <v>386</v>
      </c>
      <c r="B20" s="137"/>
    </row>
    <row r="21" s="130" customFormat="1" ht="22" customHeight="1" spans="1:2">
      <c r="A21" s="141" t="s">
        <v>387</v>
      </c>
      <c r="B21" s="137">
        <v>475.71</v>
      </c>
    </row>
    <row r="22" s="130" customFormat="1" ht="22" customHeight="1" spans="1:2">
      <c r="A22" s="141" t="s">
        <v>388</v>
      </c>
      <c r="B22" s="137">
        <v>20819.19</v>
      </c>
    </row>
    <row r="23" s="130" customFormat="1" ht="22" customHeight="1" spans="1:2">
      <c r="A23" s="141" t="s">
        <v>389</v>
      </c>
      <c r="B23" s="137">
        <v>5237.73</v>
      </c>
    </row>
    <row r="24" s="130" customFormat="1" ht="22" customHeight="1" spans="1:2">
      <c r="A24" s="141" t="s">
        <v>390</v>
      </c>
      <c r="B24" s="137">
        <v>864.77</v>
      </c>
    </row>
    <row r="25" s="130" customFormat="1" ht="22" customHeight="1" spans="1:2">
      <c r="A25" s="141" t="s">
        <v>391</v>
      </c>
      <c r="B25" s="137">
        <v>11891.68</v>
      </c>
    </row>
    <row r="26" s="130" customFormat="1" ht="22" customHeight="1" spans="1:2">
      <c r="A26" s="141" t="s">
        <v>392</v>
      </c>
      <c r="B26" s="137">
        <v>5490</v>
      </c>
    </row>
    <row r="27" s="130" customFormat="1" ht="22" customHeight="1" spans="1:2">
      <c r="A27" s="141" t="s">
        <v>393</v>
      </c>
      <c r="B27" s="137">
        <v>1600</v>
      </c>
    </row>
    <row r="28" s="130" customFormat="1" ht="22" customHeight="1" spans="1:2">
      <c r="A28" s="141" t="s">
        <v>394</v>
      </c>
      <c r="B28" s="137">
        <v>90</v>
      </c>
    </row>
    <row r="29" s="130" customFormat="1" ht="22" customHeight="1" spans="1:2">
      <c r="A29" s="141" t="s">
        <v>395</v>
      </c>
      <c r="B29" s="137"/>
    </row>
    <row r="30" s="130" customFormat="1" ht="22" customHeight="1" spans="1:2">
      <c r="A30" s="141" t="s">
        <v>396</v>
      </c>
      <c r="B30" s="137"/>
    </row>
    <row r="31" s="130" customFormat="1" ht="22" customHeight="1" spans="1:2">
      <c r="A31" s="141" t="s">
        <v>397</v>
      </c>
      <c r="B31" s="137">
        <v>942.84</v>
      </c>
    </row>
    <row r="32" ht="22" customHeight="1" spans="1:2">
      <c r="A32" s="135" t="s">
        <v>398</v>
      </c>
      <c r="B32" s="137">
        <v>16603.84</v>
      </c>
    </row>
  </sheetData>
  <mergeCells count="1">
    <mergeCell ref="A2:B2"/>
  </mergeCells>
  <conditionalFormatting sqref="A8:A31">
    <cfRule type="cellIs" dxfId="0" priority="2" stopIfTrue="1" operator="equal">
      <formula>0</formula>
    </cfRule>
  </conditionalFormatting>
  <conditionalFormatting sqref="B7:B25">
    <cfRule type="cellIs" dxfId="0" priority="3" stopIfTrue="1" operator="equal">
      <formula>0</formula>
    </cfRule>
  </conditionalFormatting>
  <conditionalFormatting sqref="B26:B32">
    <cfRule type="cellIs" dxfId="0" priority="1" stopIfTrue="1" operator="equal">
      <formula>0</formula>
    </cfRule>
  </conditionalFormatting>
  <pageMargins left="0.751388888888889" right="0.751388888888889" top="1" bottom="0.708333333333333" header="0.5" footer="0.5"/>
  <pageSetup paperSize="9" scale="95" fitToHeight="0"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3"/>
  <sheetViews>
    <sheetView workbookViewId="0">
      <selection activeCell="B23" sqref="B23"/>
    </sheetView>
  </sheetViews>
  <sheetFormatPr defaultColWidth="9" defaultRowHeight="14.25" outlineLevelCol="1"/>
  <cols>
    <col min="1" max="1" width="33.875" style="2" customWidth="1"/>
    <col min="2" max="2" width="30.875" style="2" customWidth="1"/>
    <col min="3" max="16380" width="9" style="2"/>
  </cols>
  <sheetData>
    <row r="1" ht="55" customHeight="1" spans="1:2">
      <c r="A1" s="122" t="s">
        <v>399</v>
      </c>
      <c r="B1" s="123"/>
    </row>
    <row r="2" ht="18" customHeight="1" spans="2:2">
      <c r="B2" s="124" t="s">
        <v>74</v>
      </c>
    </row>
    <row r="3" s="121" customFormat="1" ht="30" customHeight="1" spans="1:2">
      <c r="A3" s="125" t="s">
        <v>400</v>
      </c>
      <c r="B3" s="125" t="s">
        <v>401</v>
      </c>
    </row>
    <row r="4" ht="30" customHeight="1" spans="1:2">
      <c r="A4" s="125" t="s">
        <v>402</v>
      </c>
      <c r="B4" s="126">
        <f>SUM(B5:B23)</f>
        <v>16603.84</v>
      </c>
    </row>
    <row r="5" ht="30" customHeight="1" spans="1:2">
      <c r="A5" s="127" t="s">
        <v>403</v>
      </c>
      <c r="B5" s="128">
        <v>281.02</v>
      </c>
    </row>
    <row r="6" ht="30" customHeight="1" spans="1:2">
      <c r="A6" s="127" t="s">
        <v>404</v>
      </c>
      <c r="B6" s="128">
        <v>0</v>
      </c>
    </row>
    <row r="7" ht="30" customHeight="1" spans="1:2">
      <c r="A7" s="127" t="s">
        <v>405</v>
      </c>
      <c r="B7" s="128">
        <v>18.6</v>
      </c>
    </row>
    <row r="8" ht="30" customHeight="1" spans="1:2">
      <c r="A8" s="127" t="s">
        <v>406</v>
      </c>
      <c r="B8" s="128">
        <v>200</v>
      </c>
    </row>
    <row r="9" ht="30" customHeight="1" spans="1:2">
      <c r="A9" s="127" t="s">
        <v>407</v>
      </c>
      <c r="B9" s="128">
        <v>28</v>
      </c>
    </row>
    <row r="10" ht="30" customHeight="1" spans="1:2">
      <c r="A10" s="127" t="s">
        <v>408</v>
      </c>
      <c r="B10" s="128">
        <v>173.1</v>
      </c>
    </row>
    <row r="11" ht="30" customHeight="1" spans="1:2">
      <c r="A11" s="127" t="s">
        <v>409</v>
      </c>
      <c r="B11" s="128">
        <v>118.12</v>
      </c>
    </row>
    <row r="12" ht="30" customHeight="1" spans="1:2">
      <c r="A12" s="127" t="s">
        <v>410</v>
      </c>
      <c r="B12" s="128">
        <v>271.29</v>
      </c>
    </row>
    <row r="13" ht="30" customHeight="1" spans="1:2">
      <c r="A13" s="127" t="s">
        <v>411</v>
      </c>
      <c r="B13" s="128">
        <v>9070</v>
      </c>
    </row>
    <row r="14" ht="30" customHeight="1" spans="1:2">
      <c r="A14" s="127" t="s">
        <v>412</v>
      </c>
      <c r="B14" s="128">
        <v>0</v>
      </c>
    </row>
    <row r="15" ht="30" customHeight="1" spans="1:2">
      <c r="A15" s="127" t="s">
        <v>413</v>
      </c>
      <c r="B15" s="128">
        <v>4257.77</v>
      </c>
    </row>
    <row r="16" ht="30" customHeight="1" spans="1:2">
      <c r="A16" s="127" t="s">
        <v>414</v>
      </c>
      <c r="B16" s="128">
        <v>1016</v>
      </c>
    </row>
    <row r="17" ht="30" customHeight="1" spans="1:2">
      <c r="A17" s="127" t="s">
        <v>415</v>
      </c>
      <c r="B17" s="128">
        <v>328.91</v>
      </c>
    </row>
    <row r="18" ht="30" customHeight="1" spans="1:2">
      <c r="A18" s="127" t="s">
        <v>416</v>
      </c>
      <c r="B18" s="128">
        <v>23.03</v>
      </c>
    </row>
    <row r="19" ht="30" customHeight="1" spans="1:2">
      <c r="A19" s="127" t="s">
        <v>417</v>
      </c>
      <c r="B19" s="128">
        <v>70</v>
      </c>
    </row>
    <row r="20" ht="30" customHeight="1" spans="1:2">
      <c r="A20" s="127" t="s">
        <v>418</v>
      </c>
      <c r="B20" s="128">
        <v>0</v>
      </c>
    </row>
    <row r="21" ht="30" customHeight="1" spans="1:2">
      <c r="A21" s="127" t="s">
        <v>419</v>
      </c>
      <c r="B21" s="128">
        <v>679</v>
      </c>
    </row>
    <row r="22" ht="30" customHeight="1" spans="1:2">
      <c r="A22" s="127" t="s">
        <v>420</v>
      </c>
      <c r="B22" s="128">
        <v>9</v>
      </c>
    </row>
    <row r="23" ht="30" customHeight="1" spans="1:2">
      <c r="A23" s="127" t="s">
        <v>421</v>
      </c>
      <c r="B23" s="128">
        <v>60</v>
      </c>
    </row>
  </sheetData>
  <mergeCells count="1">
    <mergeCell ref="A1:B1"/>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pageSetUpPr fitToPage="1"/>
  </sheetPr>
  <dimension ref="A1:D55"/>
  <sheetViews>
    <sheetView workbookViewId="0">
      <selection activeCell="G9" sqref="G9"/>
    </sheetView>
  </sheetViews>
  <sheetFormatPr defaultColWidth="9" defaultRowHeight="15.75" outlineLevelCol="3"/>
  <cols>
    <col min="1" max="1" width="48.625" style="85" customWidth="1"/>
    <col min="2" max="2" width="13.9" style="85" customWidth="1"/>
    <col min="3" max="3" width="36.125" style="85" customWidth="1"/>
    <col min="4" max="4" width="13.875" style="85" customWidth="1"/>
    <col min="5" max="5" width="11.5" style="85"/>
    <col min="6" max="240" width="9" style="85" customWidth="1"/>
    <col min="241" max="16384" width="9" style="85"/>
  </cols>
  <sheetData>
    <row r="1" s="84" customFormat="1" spans="1:1">
      <c r="A1" s="86"/>
    </row>
    <row r="2" s="84" customFormat="1" ht="27" customHeight="1" spans="1:4">
      <c r="A2" s="87" t="s">
        <v>422</v>
      </c>
      <c r="B2" s="87"/>
      <c r="C2" s="87"/>
      <c r="D2" s="87"/>
    </row>
    <row r="3" s="84" customFormat="1" ht="20" customHeight="1" spans="2:4">
      <c r="B3" s="88"/>
      <c r="D3" s="89" t="s">
        <v>74</v>
      </c>
    </row>
    <row r="4" s="84" customFormat="1" ht="24" customHeight="1" spans="1:4">
      <c r="A4" s="90" t="s">
        <v>423</v>
      </c>
      <c r="B4" s="91" t="s">
        <v>424</v>
      </c>
      <c r="C4" s="90" t="s">
        <v>425</v>
      </c>
      <c r="D4" s="91" t="s">
        <v>424</v>
      </c>
    </row>
    <row r="5" s="85" customFormat="1" ht="20.1" customHeight="1" spans="1:4">
      <c r="A5" s="92" t="s">
        <v>426</v>
      </c>
      <c r="B5" s="93">
        <v>110684</v>
      </c>
      <c r="C5" s="94" t="s">
        <v>427</v>
      </c>
      <c r="D5" s="93">
        <v>308377</v>
      </c>
    </row>
    <row r="6" s="85" customFormat="1" ht="20.1" customHeight="1" spans="1:4">
      <c r="A6" s="95" t="s">
        <v>428</v>
      </c>
      <c r="B6" s="93">
        <f>B7+B8+B33</f>
        <v>170365.74</v>
      </c>
      <c r="C6" s="96" t="s">
        <v>429</v>
      </c>
      <c r="D6" s="97">
        <v>37597.2979</v>
      </c>
    </row>
    <row r="7" s="85" customFormat="1" ht="20.1" customHeight="1" spans="1:4">
      <c r="A7" s="96" t="s">
        <v>430</v>
      </c>
      <c r="B7" s="98">
        <v>4198.85</v>
      </c>
      <c r="C7" s="99" t="s">
        <v>431</v>
      </c>
      <c r="D7" s="97"/>
    </row>
    <row r="8" s="85" customFormat="1" ht="20.1" customHeight="1" spans="1:4">
      <c r="A8" s="96" t="s">
        <v>432</v>
      </c>
      <c r="B8" s="98">
        <f>SUM(B9:B32)</f>
        <v>149563.05</v>
      </c>
      <c r="C8" s="99" t="s">
        <v>433</v>
      </c>
      <c r="D8" s="97">
        <v>12380.09</v>
      </c>
    </row>
    <row r="9" s="85" customFormat="1" ht="20.1" customHeight="1" spans="1:4">
      <c r="A9" s="100" t="s">
        <v>434</v>
      </c>
      <c r="B9" s="101">
        <v>205</v>
      </c>
      <c r="C9" s="96" t="s">
        <v>435</v>
      </c>
      <c r="D9" s="97">
        <v>58007.59</v>
      </c>
    </row>
    <row r="10" s="85" customFormat="1" ht="20.1" customHeight="1" spans="1:4">
      <c r="A10" s="100" t="s">
        <v>436</v>
      </c>
      <c r="B10" s="101">
        <f>41729+300</f>
        <v>42029</v>
      </c>
      <c r="C10" s="96" t="s">
        <v>437</v>
      </c>
      <c r="D10" s="97">
        <v>627.55</v>
      </c>
    </row>
    <row r="11" s="85" customFormat="1" ht="20.1" customHeight="1" spans="1:4">
      <c r="A11" s="100" t="s">
        <v>438</v>
      </c>
      <c r="B11" s="101">
        <v>14740</v>
      </c>
      <c r="C11" s="96" t="s">
        <v>439</v>
      </c>
      <c r="D11" s="97">
        <v>2649.29</v>
      </c>
    </row>
    <row r="12" s="85" customFormat="1" ht="20.1" customHeight="1" spans="1:4">
      <c r="A12" s="100" t="s">
        <v>440</v>
      </c>
      <c r="B12" s="101">
        <v>2146.6</v>
      </c>
      <c r="C12" s="96" t="s">
        <v>441</v>
      </c>
      <c r="D12" s="97">
        <v>64039.39</v>
      </c>
    </row>
    <row r="13" s="85" customFormat="1" ht="20.1" customHeight="1" spans="1:4">
      <c r="A13" s="100" t="s">
        <v>442</v>
      </c>
      <c r="B13" s="98">
        <v>90</v>
      </c>
      <c r="C13" s="102" t="s">
        <v>443</v>
      </c>
      <c r="D13" s="97">
        <v>21950.78</v>
      </c>
    </row>
    <row r="14" s="85" customFormat="1" ht="20.1" customHeight="1" spans="1:4">
      <c r="A14" s="103" t="s">
        <v>444</v>
      </c>
      <c r="B14" s="98">
        <v>655.94</v>
      </c>
      <c r="C14" s="102" t="s">
        <v>445</v>
      </c>
      <c r="D14" s="97">
        <v>12017.57</v>
      </c>
    </row>
    <row r="15" s="85" customFormat="1" ht="20.1" customHeight="1" spans="1:4">
      <c r="A15" s="103" t="s">
        <v>446</v>
      </c>
      <c r="B15" s="98">
        <v>9966</v>
      </c>
      <c r="C15" s="96" t="s">
        <v>447</v>
      </c>
      <c r="D15" s="97">
        <v>7699.79</v>
      </c>
    </row>
    <row r="16" s="85" customFormat="1" ht="20.1" customHeight="1" spans="1:4">
      <c r="A16" s="104" t="s">
        <v>448</v>
      </c>
      <c r="B16" s="98">
        <v>8940</v>
      </c>
      <c r="C16" s="96" t="s">
        <v>449</v>
      </c>
      <c r="D16" s="97">
        <v>41373.13</v>
      </c>
    </row>
    <row r="17" s="85" customFormat="1" ht="20.1" customHeight="1" spans="1:4">
      <c r="A17" s="104" t="s">
        <v>450</v>
      </c>
      <c r="B17" s="98">
        <v>2119</v>
      </c>
      <c r="C17" s="96" t="s">
        <v>451</v>
      </c>
      <c r="D17" s="97">
        <v>11257.48</v>
      </c>
    </row>
    <row r="18" s="85" customFormat="1" ht="20.1" customHeight="1" spans="1:4">
      <c r="A18" s="104" t="s">
        <v>452</v>
      </c>
      <c r="B18" s="105">
        <v>6764</v>
      </c>
      <c r="C18" s="96" t="s">
        <v>453</v>
      </c>
      <c r="D18" s="97">
        <v>4677.1</v>
      </c>
    </row>
    <row r="19" s="85" customFormat="1" ht="20.1" customHeight="1" spans="1:4">
      <c r="A19" s="100" t="s">
        <v>454</v>
      </c>
      <c r="B19" s="98">
        <v>1022.9</v>
      </c>
      <c r="C19" s="96" t="s">
        <v>455</v>
      </c>
      <c r="D19" s="97">
        <v>959.88</v>
      </c>
    </row>
    <row r="20" s="85" customFormat="1" ht="20.1" customHeight="1" spans="1:4">
      <c r="A20" s="103" t="s">
        <v>456</v>
      </c>
      <c r="B20" s="98">
        <v>13472.69</v>
      </c>
      <c r="C20" s="96" t="s">
        <v>457</v>
      </c>
      <c r="D20" s="97">
        <v>212.5</v>
      </c>
    </row>
    <row r="21" s="85" customFormat="1" ht="20.1" customHeight="1" spans="1:4">
      <c r="A21" s="103" t="s">
        <v>458</v>
      </c>
      <c r="B21" s="98"/>
      <c r="C21" s="96" t="s">
        <v>459</v>
      </c>
      <c r="D21" s="97">
        <v>2486.38</v>
      </c>
    </row>
    <row r="22" s="85" customFormat="1" ht="20.1" customHeight="1" spans="1:4">
      <c r="A22" s="103" t="s">
        <v>460</v>
      </c>
      <c r="B22" s="98">
        <v>475.71</v>
      </c>
      <c r="C22" s="96" t="s">
        <v>461</v>
      </c>
      <c r="D22" s="97">
        <v>9772.38</v>
      </c>
    </row>
    <row r="23" s="85" customFormat="1" ht="20.1" customHeight="1" spans="1:4">
      <c r="A23" s="103" t="s">
        <v>462</v>
      </c>
      <c r="B23" s="98">
        <v>20819.19</v>
      </c>
      <c r="C23" s="102" t="s">
        <v>463</v>
      </c>
      <c r="D23" s="97">
        <v>1215.47</v>
      </c>
    </row>
    <row r="24" s="85" customFormat="1" ht="20.1" customHeight="1" spans="1:4">
      <c r="A24" s="103" t="s">
        <v>464</v>
      </c>
      <c r="B24" s="98">
        <v>5237.73</v>
      </c>
      <c r="C24" s="102" t="s">
        <v>465</v>
      </c>
      <c r="D24" s="97">
        <v>1504.94</v>
      </c>
    </row>
    <row r="25" s="85" customFormat="1" ht="20.1" customHeight="1" spans="1:4">
      <c r="A25" s="103" t="s">
        <v>466</v>
      </c>
      <c r="B25" s="98">
        <v>864.77</v>
      </c>
      <c r="C25" s="102" t="s">
        <v>467</v>
      </c>
      <c r="D25" s="97">
        <v>3200</v>
      </c>
    </row>
    <row r="26" s="85" customFormat="1" ht="20.1" customHeight="1" spans="1:4">
      <c r="A26" s="103" t="s">
        <v>468</v>
      </c>
      <c r="B26" s="98">
        <v>11891.68</v>
      </c>
      <c r="C26" s="102" t="s">
        <v>469</v>
      </c>
      <c r="D26" s="97">
        <v>8681</v>
      </c>
    </row>
    <row r="27" s="85" customFormat="1" ht="20.1" customHeight="1" spans="1:4">
      <c r="A27" s="103" t="s">
        <v>470</v>
      </c>
      <c r="B27" s="98">
        <v>5490</v>
      </c>
      <c r="C27" s="102" t="s">
        <v>471</v>
      </c>
      <c r="D27" s="97">
        <v>6067</v>
      </c>
    </row>
    <row r="28" s="85" customFormat="1" ht="20.1" customHeight="1" spans="1:4">
      <c r="A28" s="103" t="s">
        <v>472</v>
      </c>
      <c r="B28" s="98">
        <v>1600</v>
      </c>
      <c r="C28" s="102"/>
      <c r="D28" s="97"/>
    </row>
    <row r="29" s="85" customFormat="1" ht="20.1" customHeight="1" spans="1:4">
      <c r="A29" s="103" t="s">
        <v>473</v>
      </c>
      <c r="B29" s="98">
        <v>90</v>
      </c>
      <c r="C29" s="102"/>
      <c r="D29" s="106"/>
    </row>
    <row r="30" s="85" customFormat="1" ht="20.1" customHeight="1" spans="1:4">
      <c r="A30" s="103" t="s">
        <v>474</v>
      </c>
      <c r="B30" s="98"/>
      <c r="C30" s="102"/>
      <c r="D30" s="107"/>
    </row>
    <row r="31" s="85" customFormat="1" ht="20.1" customHeight="1" spans="1:4">
      <c r="A31" s="103" t="s">
        <v>475</v>
      </c>
      <c r="B31" s="101"/>
      <c r="C31" s="102"/>
      <c r="D31" s="107"/>
    </row>
    <row r="32" s="85" customFormat="1" ht="20.1" customHeight="1" spans="1:4">
      <c r="A32" s="103" t="s">
        <v>476</v>
      </c>
      <c r="B32" s="98">
        <v>942.84</v>
      </c>
      <c r="C32" s="102"/>
      <c r="D32" s="107"/>
    </row>
    <row r="33" s="85" customFormat="1" ht="20.1" customHeight="1" spans="1:4">
      <c r="A33" s="96" t="s">
        <v>477</v>
      </c>
      <c r="B33" s="101">
        <v>16603.84</v>
      </c>
      <c r="C33" s="108"/>
      <c r="D33" s="106"/>
    </row>
    <row r="34" s="85" customFormat="1" ht="20.1" customHeight="1" spans="1:4">
      <c r="A34" s="96"/>
      <c r="B34" s="98"/>
      <c r="C34" s="102"/>
      <c r="D34" s="109"/>
    </row>
    <row r="35" s="85" customFormat="1" ht="20.1" hidden="1" customHeight="1" spans="1:4">
      <c r="A35" s="96"/>
      <c r="B35" s="98"/>
      <c r="C35" s="102"/>
      <c r="D35" s="109"/>
    </row>
    <row r="36" s="85" customFormat="1" ht="20.1" hidden="1" customHeight="1" spans="1:4">
      <c r="A36" s="96"/>
      <c r="B36" s="98"/>
      <c r="C36" s="102"/>
      <c r="D36" s="109"/>
    </row>
    <row r="37" s="85" customFormat="1" ht="20.1" hidden="1" customHeight="1" spans="1:4">
      <c r="A37" s="96"/>
      <c r="B37" s="98"/>
      <c r="C37" s="102"/>
      <c r="D37" s="109"/>
    </row>
    <row r="38" s="85" customFormat="1" ht="20.1" hidden="1" customHeight="1" spans="1:4">
      <c r="A38" s="96"/>
      <c r="B38" s="98"/>
      <c r="C38" s="102"/>
      <c r="D38" s="109"/>
    </row>
    <row r="39" s="85" customFormat="1" ht="20.1" hidden="1" customHeight="1" spans="1:4">
      <c r="A39" s="96"/>
      <c r="B39" s="98"/>
      <c r="C39" s="102"/>
      <c r="D39" s="109"/>
    </row>
    <row r="40" s="85" customFormat="1" ht="20.1" hidden="1" customHeight="1" spans="1:4">
      <c r="A40" s="96"/>
      <c r="B40" s="98"/>
      <c r="C40" s="102"/>
      <c r="D40" s="109"/>
    </row>
    <row r="41" s="85" customFormat="1" ht="20.1" hidden="1" customHeight="1" spans="1:4">
      <c r="A41" s="96"/>
      <c r="B41" s="98"/>
      <c r="C41" s="102"/>
      <c r="D41" s="109"/>
    </row>
    <row r="42" s="85" customFormat="1" ht="20.1" hidden="1" customHeight="1" spans="1:4">
      <c r="A42" s="96"/>
      <c r="B42" s="98"/>
      <c r="C42" s="102"/>
      <c r="D42" s="109"/>
    </row>
    <row r="43" s="85" customFormat="1" ht="20.1" hidden="1" customHeight="1" spans="1:4">
      <c r="A43" s="96"/>
      <c r="B43" s="98"/>
      <c r="C43" s="102"/>
      <c r="D43" s="109"/>
    </row>
    <row r="44" s="85" customFormat="1" ht="20.1" hidden="1" customHeight="1" spans="1:4">
      <c r="A44" s="96"/>
      <c r="B44" s="98"/>
      <c r="C44" s="102"/>
      <c r="D44" s="109"/>
    </row>
    <row r="45" s="85" customFormat="1" ht="20.1" hidden="1" customHeight="1" spans="1:4">
      <c r="A45" s="109"/>
      <c r="B45" s="110"/>
      <c r="C45" s="108"/>
      <c r="D45" s="109"/>
    </row>
    <row r="46" s="85" customFormat="1" ht="20.1" customHeight="1" spans="1:4">
      <c r="A46" s="95" t="s">
        <v>478</v>
      </c>
      <c r="B46" s="93"/>
      <c r="C46" s="108" t="s">
        <v>479</v>
      </c>
      <c r="D46" s="93">
        <v>5700</v>
      </c>
    </row>
    <row r="47" s="85" customFormat="1" ht="20.1" customHeight="1" spans="1:4">
      <c r="A47" s="96" t="s">
        <v>480</v>
      </c>
      <c r="B47" s="111"/>
      <c r="C47" s="102"/>
      <c r="D47" s="109"/>
    </row>
    <row r="48" s="85" customFormat="1" ht="20.1" customHeight="1" spans="1:4">
      <c r="A48" s="96" t="s">
        <v>481</v>
      </c>
      <c r="B48" s="98"/>
      <c r="C48" s="112" t="s">
        <v>482</v>
      </c>
      <c r="D48" s="113">
        <v>300</v>
      </c>
    </row>
    <row r="49" s="85" customFormat="1" ht="20.1" customHeight="1" spans="1:4">
      <c r="A49" s="109"/>
      <c r="B49" s="109"/>
      <c r="C49" s="109"/>
      <c r="D49" s="109"/>
    </row>
    <row r="50" s="85" customFormat="1" ht="20.1" customHeight="1" spans="1:4">
      <c r="A50" s="95" t="s">
        <v>483</v>
      </c>
      <c r="B50" s="93">
        <f>B51+B52</f>
        <v>31000</v>
      </c>
      <c r="C50" s="114" t="s">
        <v>484</v>
      </c>
      <c r="D50" s="115">
        <f>2117+464</f>
        <v>2581</v>
      </c>
    </row>
    <row r="51" s="85" customFormat="1" ht="20.1" customHeight="1" spans="1:4">
      <c r="A51" s="96" t="s">
        <v>485</v>
      </c>
      <c r="B51" s="101">
        <v>31000</v>
      </c>
      <c r="C51" s="109"/>
      <c r="D51" s="109"/>
    </row>
    <row r="52" s="85" customFormat="1" ht="20.1" customHeight="1" spans="1:4">
      <c r="A52" s="96" t="s">
        <v>486</v>
      </c>
      <c r="B52" s="101"/>
      <c r="C52" s="102"/>
      <c r="D52" s="109"/>
    </row>
    <row r="53" s="85" customFormat="1" ht="20.1" customHeight="1" spans="1:4">
      <c r="A53" s="109"/>
      <c r="B53" s="116"/>
      <c r="C53" s="109"/>
      <c r="D53" s="109"/>
    </row>
    <row r="54" s="85" customFormat="1" ht="20.1" customHeight="1" spans="1:4">
      <c r="A54" s="95" t="s">
        <v>487</v>
      </c>
      <c r="B54" s="60">
        <v>4908</v>
      </c>
      <c r="C54" s="117" t="s">
        <v>488</v>
      </c>
      <c r="D54" s="118"/>
    </row>
    <row r="55" s="85" customFormat="1" ht="20.1" customHeight="1" spans="1:4">
      <c r="A55" s="119" t="s">
        <v>489</v>
      </c>
      <c r="B55" s="93">
        <f>B5+B6+B46+B50+B54</f>
        <v>316957.74</v>
      </c>
      <c r="C55" s="120" t="s">
        <v>490</v>
      </c>
      <c r="D55" s="93">
        <f>D50+D48+D46+D5+D54</f>
        <v>316958</v>
      </c>
    </row>
  </sheetData>
  <mergeCells count="1">
    <mergeCell ref="A2:D2"/>
  </mergeCells>
  <conditionalFormatting sqref="A9:A32">
    <cfRule type="cellIs" dxfId="1" priority="2" stopIfTrue="1" operator="equal">
      <formula>0</formula>
    </cfRule>
  </conditionalFormatting>
  <conditionalFormatting sqref="B8:B17 B19:B44">
    <cfRule type="cellIs" dxfId="1" priority="1" stopIfTrue="1" operator="equal">
      <formula>0</formula>
    </cfRule>
  </conditionalFormatting>
  <printOptions horizontalCentered="1"/>
  <pageMargins left="0.393055555555556" right="0.393055555555556" top="0.393055555555556" bottom="0.393055555555556" header="0.5" footer="0.5"/>
  <pageSetup paperSize="9" scale="79"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pageSetUpPr fitToPage="1"/>
  </sheetPr>
  <dimension ref="A1:G28"/>
  <sheetViews>
    <sheetView workbookViewId="0">
      <selection activeCell="B34" sqref="B34"/>
    </sheetView>
  </sheetViews>
  <sheetFormatPr defaultColWidth="9" defaultRowHeight="15.75" outlineLevelCol="6"/>
  <cols>
    <col min="1" max="1" width="43.25" style="51" customWidth="1"/>
    <col min="2" max="2" width="13.75" style="51" customWidth="1"/>
    <col min="3" max="3" width="55" style="51" customWidth="1"/>
    <col min="4" max="4" width="13.75" style="51" customWidth="1"/>
    <col min="5" max="5" width="9" style="51" customWidth="1"/>
    <col min="6" max="6" width="15.75" style="51" customWidth="1"/>
    <col min="7" max="240" width="9" style="51" customWidth="1"/>
    <col min="241" max="16384" width="9" style="51"/>
  </cols>
  <sheetData>
    <row r="1" s="51" customFormat="1" ht="18.75" spans="1:4">
      <c r="A1" s="52"/>
      <c r="D1" s="53"/>
    </row>
    <row r="2" s="51" customFormat="1" ht="23.25" spans="1:4">
      <c r="A2" s="54" t="s">
        <v>491</v>
      </c>
      <c r="B2" s="54"/>
      <c r="C2" s="54"/>
      <c r="D2" s="54"/>
    </row>
    <row r="3" s="51" customFormat="1" spans="4:4">
      <c r="D3" s="55"/>
    </row>
    <row r="4" s="51" customFormat="1" spans="1:4">
      <c r="A4" s="56" t="s">
        <v>492</v>
      </c>
      <c r="B4" s="57" t="s">
        <v>424</v>
      </c>
      <c r="C4" s="56" t="s">
        <v>493</v>
      </c>
      <c r="D4" s="58" t="s">
        <v>424</v>
      </c>
    </row>
    <row r="5" s="51" customFormat="1" ht="18" customHeight="1" spans="1:4">
      <c r="A5" s="59" t="s">
        <v>494</v>
      </c>
      <c r="B5" s="60">
        <f>B6+B7+B8+B9+B10</f>
        <v>62100</v>
      </c>
      <c r="C5" s="59" t="s">
        <v>495</v>
      </c>
      <c r="D5" s="60">
        <f>D6+D7+D8+D14+D15+D18</f>
        <v>37585</v>
      </c>
    </row>
    <row r="6" s="51" customFormat="1" ht="18" customHeight="1" spans="1:4">
      <c r="A6" s="61" t="s">
        <v>496</v>
      </c>
      <c r="B6" s="62"/>
      <c r="C6" s="63" t="s">
        <v>497</v>
      </c>
      <c r="D6" s="64"/>
    </row>
    <row r="7" s="51" customFormat="1" ht="18" customHeight="1" spans="1:4">
      <c r="A7" s="61" t="s">
        <v>498</v>
      </c>
      <c r="B7" s="62">
        <v>60000</v>
      </c>
      <c r="C7" s="63" t="s">
        <v>499</v>
      </c>
      <c r="D7" s="64"/>
    </row>
    <row r="8" s="51" customFormat="1" ht="18" customHeight="1" spans="1:4">
      <c r="A8" s="61" t="s">
        <v>500</v>
      </c>
      <c r="B8" s="62">
        <v>1500</v>
      </c>
      <c r="C8" s="63" t="s">
        <v>501</v>
      </c>
      <c r="D8" s="64">
        <f>D9+D10+D11+D12+D13</f>
        <v>22785</v>
      </c>
    </row>
    <row r="9" s="51" customFormat="1" ht="27" customHeight="1" spans="1:7">
      <c r="A9" s="61" t="s">
        <v>502</v>
      </c>
      <c r="B9" s="62">
        <v>600</v>
      </c>
      <c r="C9" s="65" t="s">
        <v>503</v>
      </c>
      <c r="D9" s="62">
        <f>18685-1000</f>
        <v>17685</v>
      </c>
      <c r="F9" s="66"/>
      <c r="G9" s="67"/>
    </row>
    <row r="10" s="51" customFormat="1" ht="18.95" customHeight="1" spans="1:4">
      <c r="A10" s="65" t="s">
        <v>504</v>
      </c>
      <c r="B10" s="68"/>
      <c r="C10" s="65" t="s">
        <v>505</v>
      </c>
      <c r="D10" s="69"/>
    </row>
    <row r="11" s="51" customFormat="1" ht="42" customHeight="1" spans="1:6">
      <c r="A11" s="61"/>
      <c r="B11" s="62"/>
      <c r="C11" s="65" t="s">
        <v>506</v>
      </c>
      <c r="D11" s="62">
        <v>1500</v>
      </c>
      <c r="F11" s="67"/>
    </row>
    <row r="12" s="51" customFormat="1" ht="18" customHeight="1" spans="1:4">
      <c r="A12" s="61"/>
      <c r="B12" s="62"/>
      <c r="C12" s="65" t="s">
        <v>507</v>
      </c>
      <c r="D12" s="62">
        <v>600</v>
      </c>
    </row>
    <row r="13" s="51" customFormat="1" spans="1:4">
      <c r="A13" s="61"/>
      <c r="B13" s="62"/>
      <c r="C13" s="65" t="s">
        <v>508</v>
      </c>
      <c r="D13" s="62">
        <v>3000</v>
      </c>
    </row>
    <row r="14" s="51" customFormat="1" ht="18" customHeight="1" spans="1:4">
      <c r="A14" s="70"/>
      <c r="B14" s="70"/>
      <c r="C14" s="63" t="s">
        <v>509</v>
      </c>
      <c r="D14" s="64">
        <v>830</v>
      </c>
    </row>
    <row r="15" s="51" customFormat="1" ht="18" customHeight="1" spans="1:4">
      <c r="A15" s="70"/>
      <c r="B15" s="70"/>
      <c r="C15" s="71" t="s">
        <v>510</v>
      </c>
      <c r="D15" s="72">
        <v>2570</v>
      </c>
    </row>
    <row r="16" s="51" customFormat="1" ht="18" customHeight="1" spans="1:4">
      <c r="A16" s="70"/>
      <c r="B16" s="70"/>
      <c r="C16" s="61" t="s">
        <v>511</v>
      </c>
      <c r="D16" s="73">
        <v>0</v>
      </c>
    </row>
    <row r="17" s="51" customFormat="1" ht="18" customHeight="1" spans="1:4">
      <c r="A17" s="74" t="s">
        <v>512</v>
      </c>
      <c r="B17" s="64">
        <v>0</v>
      </c>
      <c r="C17" s="61" t="s">
        <v>513</v>
      </c>
      <c r="D17" s="73">
        <f>1420+1150</f>
        <v>2570</v>
      </c>
    </row>
    <row r="18" s="51" customFormat="1" ht="18" customHeight="1" spans="1:4">
      <c r="A18" s="68" t="s">
        <v>514</v>
      </c>
      <c r="B18" s="62">
        <v>0</v>
      </c>
      <c r="C18" s="71" t="s">
        <v>515</v>
      </c>
      <c r="D18" s="75">
        <v>11400</v>
      </c>
    </row>
    <row r="19" s="51" customFormat="1" ht="18" customHeight="1" spans="1:4">
      <c r="A19" s="61" t="s">
        <v>516</v>
      </c>
      <c r="B19" s="62"/>
      <c r="C19" s="61" t="s">
        <v>517</v>
      </c>
      <c r="D19" s="73">
        <v>11400</v>
      </c>
    </row>
    <row r="20" s="51" customFormat="1" ht="18" customHeight="1" spans="1:4">
      <c r="A20" s="70"/>
      <c r="B20" s="70"/>
      <c r="C20" s="74" t="s">
        <v>518</v>
      </c>
      <c r="D20" s="75">
        <v>9</v>
      </c>
    </row>
    <row r="21" s="51" customFormat="1" ht="18" customHeight="1" spans="1:4">
      <c r="A21" s="70"/>
      <c r="B21" s="70"/>
      <c r="C21" s="76" t="s">
        <v>482</v>
      </c>
      <c r="D21" s="75">
        <v>960</v>
      </c>
    </row>
    <row r="22" s="51" customFormat="1" ht="18" customHeight="1" spans="1:4">
      <c r="A22" s="77" t="s">
        <v>519</v>
      </c>
      <c r="B22" s="64">
        <v>3400</v>
      </c>
      <c r="C22" s="78" t="s">
        <v>520</v>
      </c>
      <c r="D22" s="64">
        <v>91</v>
      </c>
    </row>
    <row r="23" s="51" customFormat="1" ht="18" customHeight="1" spans="1:4">
      <c r="A23" s="68" t="s">
        <v>521</v>
      </c>
      <c r="B23" s="62">
        <v>3400</v>
      </c>
      <c r="C23" s="78" t="s">
        <v>522</v>
      </c>
      <c r="D23" s="64">
        <v>31000</v>
      </c>
    </row>
    <row r="24" s="51" customFormat="1" ht="18" customHeight="1" spans="1:4">
      <c r="A24" s="68"/>
      <c r="B24" s="62"/>
      <c r="C24" s="68" t="s">
        <v>523</v>
      </c>
      <c r="D24" s="79"/>
    </row>
    <row r="25" s="51" customFormat="1" ht="18" customHeight="1" spans="1:4">
      <c r="A25" s="77" t="s">
        <v>524</v>
      </c>
      <c r="B25" s="64">
        <v>4145</v>
      </c>
      <c r="C25" s="65" t="s">
        <v>525</v>
      </c>
      <c r="D25" s="62">
        <v>31000</v>
      </c>
    </row>
    <row r="26" s="51" customFormat="1" ht="18" customHeight="1" spans="1:4">
      <c r="A26" s="77"/>
      <c r="B26" s="62"/>
      <c r="C26" s="77"/>
      <c r="D26" s="80"/>
    </row>
    <row r="27" s="51" customFormat="1" ht="18" customHeight="1" spans="1:4">
      <c r="A27" s="81" t="s">
        <v>526</v>
      </c>
      <c r="B27" s="82">
        <f>B5+B17+B22+B25</f>
        <v>69645</v>
      </c>
      <c r="C27" s="81" t="s">
        <v>527</v>
      </c>
      <c r="D27" s="83">
        <f>D5+D20+D22+D23+D21</f>
        <v>69645</v>
      </c>
    </row>
    <row r="28" s="51" customFormat="1" ht="19.5" customHeight="1"/>
  </sheetData>
  <mergeCells count="1">
    <mergeCell ref="A2:D2"/>
  </mergeCells>
  <printOptions horizontalCentered="1"/>
  <pageMargins left="0.393055555555556" right="0.393055555555556" top="0.393055555555556" bottom="0.393055555555556" header="0.5" footer="0.5"/>
  <pageSetup paperSize="9" scale="71" fitToHeight="0" orientation="portrait" horizontalDpi="600"/>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pageSetUpPr fitToPage="1"/>
  </sheetPr>
  <dimension ref="A1:D24"/>
  <sheetViews>
    <sheetView workbookViewId="0">
      <selection activeCell="B34" sqref="B34"/>
    </sheetView>
  </sheetViews>
  <sheetFormatPr defaultColWidth="9" defaultRowHeight="15.75" outlineLevelCol="3"/>
  <cols>
    <col min="1" max="1" width="40.75" style="31" customWidth="1"/>
    <col min="2" max="2" width="14.25" style="31" customWidth="1"/>
    <col min="3" max="3" width="48.875" style="31" customWidth="1"/>
    <col min="4" max="4" width="14.25" style="31" customWidth="1"/>
    <col min="5" max="248" width="9" style="31" customWidth="1"/>
    <col min="249" max="16384" width="9" style="31"/>
  </cols>
  <sheetData>
    <row r="1" s="31" customFormat="1" ht="19.5" customHeight="1" spans="1:1">
      <c r="A1" s="32"/>
    </row>
    <row r="2" s="31" customFormat="1" ht="30" customHeight="1" spans="1:4">
      <c r="A2" s="33" t="s">
        <v>528</v>
      </c>
      <c r="B2" s="33"/>
      <c r="C2" s="33"/>
      <c r="D2" s="33"/>
    </row>
    <row r="3" s="31" customFormat="1" ht="21" customHeight="1" spans="1:4">
      <c r="A3" s="34"/>
      <c r="B3" s="34"/>
      <c r="C3" s="34"/>
      <c r="D3" s="35" t="s">
        <v>529</v>
      </c>
    </row>
    <row r="4" s="31" customFormat="1" ht="19" customHeight="1" spans="1:4">
      <c r="A4" s="36" t="s">
        <v>492</v>
      </c>
      <c r="B4" s="36" t="s">
        <v>530</v>
      </c>
      <c r="C4" s="36" t="s">
        <v>493</v>
      </c>
      <c r="D4" s="36" t="s">
        <v>530</v>
      </c>
    </row>
    <row r="5" s="31" customFormat="1" ht="19" customHeight="1" spans="1:4">
      <c r="A5" s="37" t="s">
        <v>531</v>
      </c>
      <c r="B5" s="38">
        <f>B6+B7+B9+B10+B11</f>
        <v>380</v>
      </c>
      <c r="C5" s="39" t="s">
        <v>532</v>
      </c>
      <c r="D5" s="38">
        <f>D6+D8</f>
        <v>459</v>
      </c>
    </row>
    <row r="6" s="31" customFormat="1" ht="19" customHeight="1" spans="1:4">
      <c r="A6" s="40" t="s">
        <v>533</v>
      </c>
      <c r="B6" s="41"/>
      <c r="C6" s="42" t="s">
        <v>534</v>
      </c>
      <c r="D6" s="41">
        <f>D7</f>
        <v>19</v>
      </c>
    </row>
    <row r="7" s="31" customFormat="1" ht="19" customHeight="1" spans="1:4">
      <c r="A7" s="40" t="s">
        <v>535</v>
      </c>
      <c r="B7" s="41">
        <v>380</v>
      </c>
      <c r="C7" s="42" t="s">
        <v>536</v>
      </c>
      <c r="D7" s="41">
        <v>19</v>
      </c>
    </row>
    <row r="8" s="31" customFormat="1" ht="19" customHeight="1" spans="1:4">
      <c r="A8" s="40" t="s">
        <v>537</v>
      </c>
      <c r="B8" s="41">
        <v>380</v>
      </c>
      <c r="C8" s="42" t="s">
        <v>538</v>
      </c>
      <c r="D8" s="41">
        <f>D9</f>
        <v>440</v>
      </c>
    </row>
    <row r="9" s="31" customFormat="1" ht="19" customHeight="1" spans="1:4">
      <c r="A9" s="40" t="s">
        <v>539</v>
      </c>
      <c r="B9" s="41"/>
      <c r="C9" s="42" t="s">
        <v>540</v>
      </c>
      <c r="D9" s="41">
        <v>440</v>
      </c>
    </row>
    <row r="10" s="31" customFormat="1" ht="19" customHeight="1" spans="1:4">
      <c r="A10" s="40" t="s">
        <v>541</v>
      </c>
      <c r="B10" s="41"/>
      <c r="C10" s="42" t="s">
        <v>542</v>
      </c>
      <c r="D10" s="43">
        <v>50</v>
      </c>
    </row>
    <row r="11" s="31" customFormat="1" ht="19" customHeight="1" spans="1:4">
      <c r="A11" s="40" t="s">
        <v>543</v>
      </c>
      <c r="B11" s="41"/>
      <c r="C11" s="42" t="s">
        <v>544</v>
      </c>
      <c r="D11" s="43">
        <v>90.89</v>
      </c>
    </row>
    <row r="12" s="31" customFormat="1" ht="19" customHeight="1" spans="1:4">
      <c r="A12" s="44"/>
      <c r="B12" s="44"/>
      <c r="C12" s="42" t="s">
        <v>545</v>
      </c>
      <c r="D12" s="43">
        <v>32.43</v>
      </c>
    </row>
    <row r="13" s="31" customFormat="1" ht="19" customHeight="1" spans="1:4">
      <c r="A13" s="45"/>
      <c r="B13" s="41"/>
      <c r="C13" s="42" t="s">
        <v>546</v>
      </c>
      <c r="D13" s="43">
        <v>43.67</v>
      </c>
    </row>
    <row r="14" s="31" customFormat="1" ht="19" customHeight="1" spans="1:4">
      <c r="A14" s="44"/>
      <c r="B14" s="44"/>
      <c r="C14" s="42" t="s">
        <v>547</v>
      </c>
      <c r="D14" s="43">
        <v>36.22</v>
      </c>
    </row>
    <row r="15" s="31" customFormat="1" ht="19" customHeight="1" spans="1:4">
      <c r="A15" s="44"/>
      <c r="B15" s="44"/>
      <c r="C15" s="42" t="s">
        <v>548</v>
      </c>
      <c r="D15" s="43">
        <v>12.8</v>
      </c>
    </row>
    <row r="16" s="31" customFormat="1" ht="19" customHeight="1" spans="1:4">
      <c r="A16" s="44"/>
      <c r="B16" s="44"/>
      <c r="C16" s="42" t="s">
        <v>549</v>
      </c>
      <c r="D16" s="43">
        <v>8</v>
      </c>
    </row>
    <row r="17" s="31" customFormat="1" ht="19" customHeight="1" spans="1:4">
      <c r="A17" s="44"/>
      <c r="B17" s="44"/>
      <c r="C17" s="42" t="s">
        <v>550</v>
      </c>
      <c r="D17" s="43">
        <v>28.44</v>
      </c>
    </row>
    <row r="18" s="31" customFormat="1" ht="19" customHeight="1" spans="1:4">
      <c r="A18" s="44"/>
      <c r="B18" s="44"/>
      <c r="C18" s="42"/>
      <c r="D18" s="41"/>
    </row>
    <row r="19" s="31" customFormat="1" ht="19" customHeight="1" spans="1:4">
      <c r="A19" s="37" t="s">
        <v>551</v>
      </c>
      <c r="B19" s="46">
        <v>7</v>
      </c>
      <c r="C19" s="39" t="s">
        <v>552</v>
      </c>
      <c r="D19" s="38"/>
    </row>
    <row r="20" s="31" customFormat="1" ht="19" customHeight="1" spans="1:4">
      <c r="A20" s="45" t="s">
        <v>553</v>
      </c>
      <c r="B20" s="47">
        <v>7</v>
      </c>
      <c r="C20" s="48"/>
      <c r="D20" s="47"/>
    </row>
    <row r="21" s="31" customFormat="1" ht="19" customHeight="1" spans="1:4">
      <c r="A21" s="45"/>
      <c r="B21" s="47"/>
      <c r="C21" s="39" t="s">
        <v>554</v>
      </c>
      <c r="D21" s="47"/>
    </row>
    <row r="22" s="31" customFormat="1" ht="19" customHeight="1" spans="1:4">
      <c r="A22" s="45"/>
      <c r="B22" s="47"/>
      <c r="C22" s="42"/>
      <c r="D22" s="47"/>
    </row>
    <row r="23" s="31" customFormat="1" ht="19" customHeight="1" spans="1:4">
      <c r="A23" s="49" t="s">
        <v>555</v>
      </c>
      <c r="B23" s="46">
        <v>72</v>
      </c>
      <c r="C23" s="39" t="s">
        <v>556</v>
      </c>
      <c r="D23" s="47"/>
    </row>
    <row r="24" s="31" customFormat="1" ht="19" customHeight="1" spans="1:4">
      <c r="A24" s="50" t="s">
        <v>526</v>
      </c>
      <c r="B24" s="46">
        <f>B5+B19+B23</f>
        <v>459</v>
      </c>
      <c r="C24" s="50" t="s">
        <v>527</v>
      </c>
      <c r="D24" s="46">
        <f>D5+D19+D21</f>
        <v>459</v>
      </c>
    </row>
  </sheetData>
  <mergeCells count="1">
    <mergeCell ref="A2:D2"/>
  </mergeCells>
  <printOptions horizontalCentered="1"/>
  <pageMargins left="0.393055555555556" right="0.393055555555556" top="0.393055555555556" bottom="0.393055555555556" header="0.5" footer="0.5"/>
  <pageSetup paperSize="9" scale="76" fitToHeight="0" orientation="portrait" horizontalDpi="600"/>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2:F119"/>
  <sheetViews>
    <sheetView workbookViewId="0">
      <selection activeCell="B34" sqref="B34"/>
    </sheetView>
  </sheetViews>
  <sheetFormatPr defaultColWidth="12.25" defaultRowHeight="15.6" customHeight="1" outlineLevelCol="5"/>
  <cols>
    <col min="1" max="1" width="24.625" style="16" customWidth="1"/>
    <col min="2" max="4" width="18" style="16" customWidth="1"/>
    <col min="5" max="5" width="19.2" style="16" hidden="1" customWidth="1"/>
    <col min="6" max="16384" width="12.25" style="16"/>
  </cols>
  <sheetData>
    <row r="2" s="16" customFormat="1" ht="34.15" customHeight="1" spans="1:5">
      <c r="A2" s="17" t="s">
        <v>557</v>
      </c>
      <c r="B2" s="17"/>
      <c r="C2" s="17"/>
      <c r="D2" s="17"/>
      <c r="E2" s="17"/>
    </row>
    <row r="3" s="16" customFormat="1" ht="16.9" customHeight="1" spans="1:5">
      <c r="A3" s="18"/>
      <c r="B3" s="18"/>
      <c r="C3" s="18"/>
      <c r="D3" s="19" t="s">
        <v>74</v>
      </c>
      <c r="E3" s="18"/>
    </row>
    <row r="4" s="16" customFormat="1" ht="37" customHeight="1" spans="1:5">
      <c r="A4" s="20" t="s">
        <v>558</v>
      </c>
      <c r="B4" s="21" t="s">
        <v>559</v>
      </c>
      <c r="C4" s="21" t="s">
        <v>560</v>
      </c>
      <c r="D4" s="21" t="s">
        <v>561</v>
      </c>
      <c r="E4" s="21" t="s">
        <v>562</v>
      </c>
    </row>
    <row r="5" s="16" customFormat="1" ht="24" customHeight="1" spans="1:6">
      <c r="A5" s="22" t="s">
        <v>563</v>
      </c>
      <c r="B5" s="23">
        <f t="shared" ref="B5:B17" si="0">SUM(C5:E5)</f>
        <v>51553</v>
      </c>
      <c r="C5" s="24">
        <f>C6+C7+C8+C9+C10+C11</f>
        <v>19042</v>
      </c>
      <c r="D5" s="24">
        <f>D6+D7+D8+D9+D10+D11</f>
        <v>32511</v>
      </c>
      <c r="E5" s="24">
        <f>SUM(E6:E11)</f>
        <v>0</v>
      </c>
      <c r="F5" s="25"/>
    </row>
    <row r="6" s="16" customFormat="1" ht="24" customHeight="1" spans="1:6">
      <c r="A6" s="26" t="s">
        <v>564</v>
      </c>
      <c r="B6" s="27">
        <f t="shared" si="0"/>
        <v>23521</v>
      </c>
      <c r="C6" s="28">
        <v>5527</v>
      </c>
      <c r="D6" s="29">
        <v>17994</v>
      </c>
      <c r="E6" s="29"/>
      <c r="F6" s="25"/>
    </row>
    <row r="7" s="16" customFormat="1" ht="24" customHeight="1" spans="1:6">
      <c r="A7" s="26" t="s">
        <v>565</v>
      </c>
      <c r="B7" s="27">
        <f t="shared" si="0"/>
        <v>27911</v>
      </c>
      <c r="C7" s="28">
        <v>13497</v>
      </c>
      <c r="D7" s="29">
        <v>14414</v>
      </c>
      <c r="E7" s="29"/>
      <c r="F7" s="25"/>
    </row>
    <row r="8" s="16" customFormat="1" ht="24" customHeight="1" spans="1:6">
      <c r="A8" s="26" t="s">
        <v>566</v>
      </c>
      <c r="B8" s="27">
        <f t="shared" si="0"/>
        <v>13</v>
      </c>
      <c r="C8" s="28">
        <v>10</v>
      </c>
      <c r="D8" s="29">
        <v>3</v>
      </c>
      <c r="E8" s="29"/>
      <c r="F8" s="25"/>
    </row>
    <row r="9" s="16" customFormat="1" ht="24" customHeight="1" spans="1:6">
      <c r="A9" s="26" t="s">
        <v>567</v>
      </c>
      <c r="B9" s="27">
        <f t="shared" si="0"/>
        <v>0</v>
      </c>
      <c r="C9" s="27"/>
      <c r="D9" s="29"/>
      <c r="E9" s="29"/>
      <c r="F9" s="25"/>
    </row>
    <row r="10" s="16" customFormat="1" ht="24" customHeight="1" spans="1:6">
      <c r="A10" s="26" t="s">
        <v>568</v>
      </c>
      <c r="B10" s="27">
        <f t="shared" si="0"/>
        <v>81</v>
      </c>
      <c r="C10" s="29">
        <v>6</v>
      </c>
      <c r="D10" s="29">
        <v>75</v>
      </c>
      <c r="E10" s="29"/>
      <c r="F10" s="25"/>
    </row>
    <row r="11" s="16" customFormat="1" ht="24" customHeight="1" spans="1:6">
      <c r="A11" s="26" t="s">
        <v>569</v>
      </c>
      <c r="B11" s="27">
        <f t="shared" si="0"/>
        <v>27</v>
      </c>
      <c r="C11" s="29">
        <v>2</v>
      </c>
      <c r="D11" s="29">
        <v>25</v>
      </c>
      <c r="E11" s="27"/>
      <c r="F11" s="25"/>
    </row>
    <row r="12" s="16" customFormat="1" ht="24" customHeight="1" spans="1:6">
      <c r="A12" s="22" t="s">
        <v>570</v>
      </c>
      <c r="B12" s="23">
        <f t="shared" si="0"/>
        <v>47723</v>
      </c>
      <c r="C12" s="24">
        <f>C13+C14+C15</f>
        <v>15470</v>
      </c>
      <c r="D12" s="24">
        <f>D13+D14+D15</f>
        <v>32253</v>
      </c>
      <c r="E12" s="24"/>
      <c r="F12" s="25"/>
    </row>
    <row r="13" s="16" customFormat="1" ht="24" customHeight="1" spans="1:6">
      <c r="A13" s="26" t="s">
        <v>571</v>
      </c>
      <c r="B13" s="27">
        <f t="shared" si="0"/>
        <v>47668</v>
      </c>
      <c r="C13" s="29">
        <v>15441</v>
      </c>
      <c r="D13" s="29">
        <v>32227</v>
      </c>
      <c r="E13" s="29"/>
      <c r="F13" s="25"/>
    </row>
    <row r="14" s="16" customFormat="1" ht="24" customHeight="1" spans="1:6">
      <c r="A14" s="26" t="s">
        <v>572</v>
      </c>
      <c r="B14" s="27">
        <f t="shared" si="0"/>
        <v>20</v>
      </c>
      <c r="C14" s="30">
        <v>9</v>
      </c>
      <c r="D14" s="30">
        <v>11</v>
      </c>
      <c r="E14" s="27"/>
      <c r="F14" s="25"/>
    </row>
    <row r="15" s="16" customFormat="1" ht="24" customHeight="1" spans="1:6">
      <c r="A15" s="26" t="s">
        <v>573</v>
      </c>
      <c r="B15" s="27">
        <f t="shared" si="0"/>
        <v>35</v>
      </c>
      <c r="C15" s="29">
        <v>20</v>
      </c>
      <c r="D15" s="29">
        <v>15</v>
      </c>
      <c r="E15" s="27"/>
      <c r="F15" s="25"/>
    </row>
    <row r="16" s="16" customFormat="1" ht="24" customHeight="1" spans="1:6">
      <c r="A16" s="22" t="s">
        <v>574</v>
      </c>
      <c r="B16" s="23">
        <f t="shared" si="0"/>
        <v>3830</v>
      </c>
      <c r="C16" s="23">
        <f>C5-C12</f>
        <v>3572</v>
      </c>
      <c r="D16" s="23">
        <f>D5-D12</f>
        <v>258</v>
      </c>
      <c r="E16" s="23">
        <f>E5-E12</f>
        <v>0</v>
      </c>
      <c r="F16" s="25"/>
    </row>
    <row r="17" s="16" customFormat="1" ht="24" customHeight="1" spans="1:6">
      <c r="A17" s="22" t="s">
        <v>575</v>
      </c>
      <c r="B17" s="23">
        <f t="shared" si="0"/>
        <v>38307</v>
      </c>
      <c r="C17" s="24">
        <v>35788</v>
      </c>
      <c r="D17" s="24">
        <v>2519</v>
      </c>
      <c r="E17" s="24"/>
      <c r="F17" s="25"/>
    </row>
    <row r="18" s="16" customFormat="1" customHeight="1" spans="2:6">
      <c r="B18" s="25"/>
      <c r="C18" s="25"/>
      <c r="D18" s="25"/>
      <c r="E18" s="25"/>
      <c r="F18" s="25"/>
    </row>
    <row r="19" s="16" customFormat="1" customHeight="1" spans="2:6">
      <c r="B19" s="25"/>
      <c r="C19" s="25"/>
      <c r="D19" s="25"/>
      <c r="E19" s="25"/>
      <c r="F19" s="25"/>
    </row>
    <row r="20" s="16" customFormat="1" customHeight="1" spans="2:6">
      <c r="B20" s="25"/>
      <c r="C20" s="25"/>
      <c r="D20" s="25"/>
      <c r="E20" s="25"/>
      <c r="F20" s="25"/>
    </row>
    <row r="21" s="16" customFormat="1" customHeight="1" spans="2:6">
      <c r="B21" s="25"/>
      <c r="C21" s="25"/>
      <c r="D21" s="25"/>
      <c r="E21" s="25"/>
      <c r="F21" s="25"/>
    </row>
    <row r="22" s="16" customFormat="1" customHeight="1" spans="2:6">
      <c r="B22" s="25"/>
      <c r="C22" s="25"/>
      <c r="D22" s="25"/>
      <c r="E22" s="25"/>
      <c r="F22" s="25"/>
    </row>
    <row r="23" s="16" customFormat="1" customHeight="1" spans="2:6">
      <c r="B23" s="25"/>
      <c r="C23" s="25"/>
      <c r="D23" s="25"/>
      <c r="E23" s="25"/>
      <c r="F23" s="25"/>
    </row>
    <row r="24" s="16" customFormat="1" customHeight="1" spans="2:6">
      <c r="B24" s="25"/>
      <c r="C24" s="25"/>
      <c r="D24" s="25"/>
      <c r="E24" s="25"/>
      <c r="F24" s="25"/>
    </row>
    <row r="25" s="16" customFormat="1" customHeight="1" spans="2:6">
      <c r="B25" s="25"/>
      <c r="C25" s="25"/>
      <c r="D25" s="25"/>
      <c r="E25" s="25"/>
      <c r="F25" s="25"/>
    </row>
    <row r="26" s="16" customFormat="1" customHeight="1" spans="2:6">
      <c r="B26" s="25"/>
      <c r="C26" s="25"/>
      <c r="D26" s="25"/>
      <c r="E26" s="25"/>
      <c r="F26" s="25"/>
    </row>
    <row r="27" s="16" customFormat="1" customHeight="1" spans="2:6">
      <c r="B27" s="25"/>
      <c r="C27" s="25"/>
      <c r="D27" s="25"/>
      <c r="E27" s="25"/>
      <c r="F27" s="25"/>
    </row>
    <row r="28" s="16" customFormat="1" customHeight="1" spans="2:6">
      <c r="B28" s="25"/>
      <c r="C28" s="25"/>
      <c r="D28" s="25"/>
      <c r="E28" s="25"/>
      <c r="F28" s="25"/>
    </row>
    <row r="29" s="16" customFormat="1" customHeight="1" spans="2:6">
      <c r="B29" s="25"/>
      <c r="C29" s="25"/>
      <c r="D29" s="25"/>
      <c r="E29" s="25"/>
      <c r="F29" s="25"/>
    </row>
    <row r="30" s="16" customFormat="1" customHeight="1" spans="2:6">
      <c r="B30" s="25"/>
      <c r="C30" s="25"/>
      <c r="D30" s="25"/>
      <c r="E30" s="25"/>
      <c r="F30" s="25"/>
    </row>
    <row r="31" s="16" customFormat="1" customHeight="1" spans="2:6">
      <c r="B31" s="25"/>
      <c r="C31" s="25"/>
      <c r="D31" s="25"/>
      <c r="E31" s="25"/>
      <c r="F31" s="25"/>
    </row>
    <row r="32" s="16" customFormat="1" customHeight="1" spans="2:6">
      <c r="B32" s="25"/>
      <c r="C32" s="25"/>
      <c r="D32" s="25"/>
      <c r="E32" s="25"/>
      <c r="F32" s="25"/>
    </row>
    <row r="33" s="16" customFormat="1" customHeight="1" spans="2:6">
      <c r="B33" s="25"/>
      <c r="C33" s="25"/>
      <c r="D33" s="25"/>
      <c r="E33" s="25"/>
      <c r="F33" s="25"/>
    </row>
    <row r="34" s="16" customFormat="1" customHeight="1" spans="2:6">
      <c r="B34" s="25"/>
      <c r="C34" s="25"/>
      <c r="D34" s="25"/>
      <c r="E34" s="25"/>
      <c r="F34" s="25"/>
    </row>
    <row r="35" s="16" customFormat="1" customHeight="1" spans="2:6">
      <c r="B35" s="25"/>
      <c r="C35" s="25"/>
      <c r="D35" s="25"/>
      <c r="E35" s="25"/>
      <c r="F35" s="25"/>
    </row>
    <row r="36" s="16" customFormat="1" customHeight="1" spans="2:6">
      <c r="B36" s="25"/>
      <c r="C36" s="25"/>
      <c r="D36" s="25"/>
      <c r="E36" s="25"/>
      <c r="F36" s="25"/>
    </row>
    <row r="37" s="16" customFormat="1" customHeight="1" spans="2:6">
      <c r="B37" s="25"/>
      <c r="C37" s="25"/>
      <c r="D37" s="25"/>
      <c r="E37" s="25"/>
      <c r="F37" s="25"/>
    </row>
    <row r="38" s="16" customFormat="1" customHeight="1" spans="2:6">
      <c r="B38" s="25"/>
      <c r="C38" s="25"/>
      <c r="D38" s="25"/>
      <c r="E38" s="25"/>
      <c r="F38" s="25"/>
    </row>
    <row r="39" s="16" customFormat="1" customHeight="1" spans="2:6">
      <c r="B39" s="25"/>
      <c r="C39" s="25"/>
      <c r="D39" s="25"/>
      <c r="E39" s="25"/>
      <c r="F39" s="25"/>
    </row>
    <row r="40" s="16" customFormat="1" customHeight="1" spans="2:6">
      <c r="B40" s="25"/>
      <c r="C40" s="25"/>
      <c r="D40" s="25"/>
      <c r="E40" s="25"/>
      <c r="F40" s="25"/>
    </row>
    <row r="41" s="16" customFormat="1" customHeight="1" spans="2:6">
      <c r="B41" s="25"/>
      <c r="C41" s="25"/>
      <c r="D41" s="25"/>
      <c r="E41" s="25"/>
      <c r="F41" s="25"/>
    </row>
    <row r="42" s="16" customFormat="1" customHeight="1" spans="2:6">
      <c r="B42" s="25"/>
      <c r="C42" s="25"/>
      <c r="D42" s="25"/>
      <c r="E42" s="25"/>
      <c r="F42" s="25"/>
    </row>
    <row r="43" s="16" customFormat="1" customHeight="1" spans="2:6">
      <c r="B43" s="25"/>
      <c r="C43" s="25"/>
      <c r="D43" s="25"/>
      <c r="E43" s="25"/>
      <c r="F43" s="25"/>
    </row>
    <row r="44" s="16" customFormat="1" customHeight="1" spans="2:6">
      <c r="B44" s="25"/>
      <c r="C44" s="25"/>
      <c r="D44" s="25"/>
      <c r="E44" s="25"/>
      <c r="F44" s="25"/>
    </row>
    <row r="45" s="16" customFormat="1" customHeight="1" spans="2:6">
      <c r="B45" s="25"/>
      <c r="C45" s="25"/>
      <c r="D45" s="25"/>
      <c r="E45" s="25"/>
      <c r="F45" s="25"/>
    </row>
    <row r="46" s="16" customFormat="1" customHeight="1" spans="2:6">
      <c r="B46" s="25"/>
      <c r="C46" s="25"/>
      <c r="D46" s="25"/>
      <c r="E46" s="25"/>
      <c r="F46" s="25"/>
    </row>
    <row r="47" s="16" customFormat="1" customHeight="1" spans="2:6">
      <c r="B47" s="25"/>
      <c r="C47" s="25"/>
      <c r="D47" s="25"/>
      <c r="E47" s="25"/>
      <c r="F47" s="25"/>
    </row>
    <row r="48" s="16" customFormat="1" customHeight="1" spans="2:6">
      <c r="B48" s="25"/>
      <c r="C48" s="25"/>
      <c r="D48" s="25"/>
      <c r="E48" s="25"/>
      <c r="F48" s="25"/>
    </row>
    <row r="49" s="16" customFormat="1" customHeight="1" spans="2:6">
      <c r="B49" s="25"/>
      <c r="C49" s="25"/>
      <c r="D49" s="25"/>
      <c r="E49" s="25"/>
      <c r="F49" s="25"/>
    </row>
    <row r="50" s="16" customFormat="1" customHeight="1" spans="2:6">
      <c r="B50" s="25"/>
      <c r="C50" s="25"/>
      <c r="D50" s="25"/>
      <c r="E50" s="25"/>
      <c r="F50" s="25"/>
    </row>
    <row r="51" s="16" customFormat="1" customHeight="1" spans="2:6">
      <c r="B51" s="25"/>
      <c r="C51" s="25"/>
      <c r="D51" s="25"/>
      <c r="E51" s="25"/>
      <c r="F51" s="25"/>
    </row>
    <row r="52" s="16" customFormat="1" customHeight="1" spans="2:6">
      <c r="B52" s="25"/>
      <c r="C52" s="25"/>
      <c r="D52" s="25"/>
      <c r="E52" s="25"/>
      <c r="F52" s="25"/>
    </row>
    <row r="53" s="16" customFormat="1" customHeight="1" spans="2:6">
      <c r="B53" s="25"/>
      <c r="C53" s="25"/>
      <c r="D53" s="25"/>
      <c r="E53" s="25"/>
      <c r="F53" s="25"/>
    </row>
    <row r="54" s="16" customFormat="1" customHeight="1" spans="2:6">
      <c r="B54" s="25"/>
      <c r="C54" s="25"/>
      <c r="D54" s="25"/>
      <c r="E54" s="25"/>
      <c r="F54" s="25"/>
    </row>
    <row r="55" s="16" customFormat="1" customHeight="1" spans="2:6">
      <c r="B55" s="25"/>
      <c r="C55" s="25"/>
      <c r="D55" s="25"/>
      <c r="E55" s="25"/>
      <c r="F55" s="25"/>
    </row>
    <row r="56" s="16" customFormat="1" customHeight="1" spans="2:6">
      <c r="B56" s="25"/>
      <c r="C56" s="25"/>
      <c r="D56" s="25"/>
      <c r="E56" s="25"/>
      <c r="F56" s="25"/>
    </row>
    <row r="57" s="16" customFormat="1" customHeight="1" spans="2:6">
      <c r="B57" s="25"/>
      <c r="C57" s="25"/>
      <c r="D57" s="25"/>
      <c r="E57" s="25"/>
      <c r="F57" s="25"/>
    </row>
    <row r="58" s="16" customFormat="1" customHeight="1" spans="2:6">
      <c r="B58" s="25"/>
      <c r="C58" s="25"/>
      <c r="D58" s="25"/>
      <c r="E58" s="25"/>
      <c r="F58" s="25"/>
    </row>
    <row r="59" s="16" customFormat="1" customHeight="1" spans="2:6">
      <c r="B59" s="25"/>
      <c r="C59" s="25"/>
      <c r="D59" s="25"/>
      <c r="E59" s="25"/>
      <c r="F59" s="25"/>
    </row>
    <row r="60" s="16" customFormat="1" customHeight="1" spans="2:6">
      <c r="B60" s="25"/>
      <c r="C60" s="25"/>
      <c r="D60" s="25"/>
      <c r="E60" s="25"/>
      <c r="F60" s="25"/>
    </row>
    <row r="61" s="16" customFormat="1" customHeight="1" spans="2:6">
      <c r="B61" s="25"/>
      <c r="C61" s="25"/>
      <c r="D61" s="25"/>
      <c r="E61" s="25"/>
      <c r="F61" s="25"/>
    </row>
    <row r="62" s="16" customFormat="1" customHeight="1" spans="2:6">
      <c r="B62" s="25"/>
      <c r="C62" s="25"/>
      <c r="D62" s="25"/>
      <c r="E62" s="25"/>
      <c r="F62" s="25"/>
    </row>
    <row r="63" s="16" customFormat="1" customHeight="1" spans="2:6">
      <c r="B63" s="25"/>
      <c r="C63" s="25"/>
      <c r="D63" s="25"/>
      <c r="E63" s="25"/>
      <c r="F63" s="25"/>
    </row>
    <row r="64" s="16" customFormat="1" customHeight="1" spans="2:6">
      <c r="B64" s="25"/>
      <c r="C64" s="25"/>
      <c r="D64" s="25"/>
      <c r="E64" s="25"/>
      <c r="F64" s="25"/>
    </row>
    <row r="65" s="16" customFormat="1" customHeight="1" spans="2:6">
      <c r="B65" s="25"/>
      <c r="C65" s="25"/>
      <c r="D65" s="25"/>
      <c r="E65" s="25"/>
      <c r="F65" s="25"/>
    </row>
    <row r="66" s="16" customFormat="1" customHeight="1" spans="2:6">
      <c r="B66" s="25"/>
      <c r="C66" s="25"/>
      <c r="D66" s="25"/>
      <c r="E66" s="25"/>
      <c r="F66" s="25"/>
    </row>
    <row r="67" s="16" customFormat="1" customHeight="1" spans="2:6">
      <c r="B67" s="25"/>
      <c r="C67" s="25"/>
      <c r="D67" s="25"/>
      <c r="E67" s="25"/>
      <c r="F67" s="25"/>
    </row>
    <row r="68" s="16" customFormat="1" customHeight="1" spans="2:6">
      <c r="B68" s="25"/>
      <c r="C68" s="25"/>
      <c r="D68" s="25"/>
      <c r="E68" s="25"/>
      <c r="F68" s="25"/>
    </row>
    <row r="69" s="16" customFormat="1" customHeight="1" spans="2:6">
      <c r="B69" s="25"/>
      <c r="C69" s="25"/>
      <c r="D69" s="25"/>
      <c r="E69" s="25"/>
      <c r="F69" s="25"/>
    </row>
    <row r="70" s="16" customFormat="1" customHeight="1" spans="2:6">
      <c r="B70" s="25"/>
      <c r="C70" s="25"/>
      <c r="D70" s="25"/>
      <c r="E70" s="25"/>
      <c r="F70" s="25"/>
    </row>
    <row r="71" s="16" customFormat="1" customHeight="1" spans="2:6">
      <c r="B71" s="25"/>
      <c r="C71" s="25"/>
      <c r="D71" s="25"/>
      <c r="E71" s="25"/>
      <c r="F71" s="25"/>
    </row>
    <row r="72" s="16" customFormat="1" customHeight="1" spans="2:6">
      <c r="B72" s="25"/>
      <c r="C72" s="25"/>
      <c r="D72" s="25"/>
      <c r="E72" s="25"/>
      <c r="F72" s="25"/>
    </row>
    <row r="73" s="16" customFormat="1" customHeight="1" spans="2:6">
      <c r="B73" s="25"/>
      <c r="C73" s="25"/>
      <c r="D73" s="25"/>
      <c r="E73" s="25"/>
      <c r="F73" s="25"/>
    </row>
    <row r="74" s="16" customFormat="1" customHeight="1" spans="2:6">
      <c r="B74" s="25"/>
      <c r="C74" s="25"/>
      <c r="D74" s="25"/>
      <c r="E74" s="25"/>
      <c r="F74" s="25"/>
    </row>
    <row r="75" s="16" customFormat="1" customHeight="1" spans="2:6">
      <c r="B75" s="25"/>
      <c r="C75" s="25"/>
      <c r="D75" s="25"/>
      <c r="E75" s="25"/>
      <c r="F75" s="25"/>
    </row>
    <row r="76" s="16" customFormat="1" customHeight="1" spans="2:6">
      <c r="B76" s="25"/>
      <c r="C76" s="25"/>
      <c r="D76" s="25"/>
      <c r="E76" s="25"/>
      <c r="F76" s="25"/>
    </row>
    <row r="77" s="16" customFormat="1" customHeight="1" spans="2:6">
      <c r="B77" s="25"/>
      <c r="C77" s="25"/>
      <c r="D77" s="25"/>
      <c r="E77" s="25"/>
      <c r="F77" s="25"/>
    </row>
    <row r="78" s="16" customFormat="1" customHeight="1" spans="2:6">
      <c r="B78" s="25"/>
      <c r="C78" s="25"/>
      <c r="D78" s="25"/>
      <c r="E78" s="25"/>
      <c r="F78" s="25"/>
    </row>
    <row r="79" s="16" customFormat="1" customHeight="1" spans="2:6">
      <c r="B79" s="25"/>
      <c r="C79" s="25"/>
      <c r="D79" s="25"/>
      <c r="E79" s="25"/>
      <c r="F79" s="25"/>
    </row>
    <row r="80" s="16" customFormat="1" customHeight="1" spans="2:6">
      <c r="B80" s="25"/>
      <c r="C80" s="25"/>
      <c r="D80" s="25"/>
      <c r="E80" s="25"/>
      <c r="F80" s="25"/>
    </row>
    <row r="81" s="16" customFormat="1" customHeight="1" spans="2:6">
      <c r="B81" s="25"/>
      <c r="C81" s="25"/>
      <c r="D81" s="25"/>
      <c r="E81" s="25"/>
      <c r="F81" s="25"/>
    </row>
    <row r="82" s="16" customFormat="1" customHeight="1" spans="2:6">
      <c r="B82" s="25"/>
      <c r="C82" s="25"/>
      <c r="D82" s="25"/>
      <c r="E82" s="25"/>
      <c r="F82" s="25"/>
    </row>
    <row r="83" s="16" customFormat="1" customHeight="1" spans="2:6">
      <c r="B83" s="25"/>
      <c r="C83" s="25"/>
      <c r="D83" s="25"/>
      <c r="E83" s="25"/>
      <c r="F83" s="25"/>
    </row>
    <row r="84" s="16" customFormat="1" customHeight="1" spans="2:6">
      <c r="B84" s="25"/>
      <c r="C84" s="25"/>
      <c r="D84" s="25"/>
      <c r="E84" s="25"/>
      <c r="F84" s="25"/>
    </row>
    <row r="85" s="16" customFormat="1" customHeight="1" spans="2:6">
      <c r="B85" s="25"/>
      <c r="C85" s="25"/>
      <c r="D85" s="25"/>
      <c r="E85" s="25"/>
      <c r="F85" s="25"/>
    </row>
    <row r="86" s="16" customFormat="1" customHeight="1" spans="2:6">
      <c r="B86" s="25"/>
      <c r="C86" s="25"/>
      <c r="D86" s="25"/>
      <c r="E86" s="25"/>
      <c r="F86" s="25"/>
    </row>
    <row r="87" s="16" customFormat="1" customHeight="1" spans="2:6">
      <c r="B87" s="25"/>
      <c r="C87" s="25"/>
      <c r="D87" s="25"/>
      <c r="E87" s="25"/>
      <c r="F87" s="25"/>
    </row>
    <row r="88" s="16" customFormat="1" customHeight="1" spans="2:6">
      <c r="B88" s="25"/>
      <c r="C88" s="25"/>
      <c r="D88" s="25"/>
      <c r="E88" s="25"/>
      <c r="F88" s="25"/>
    </row>
    <row r="89" s="16" customFormat="1" customHeight="1" spans="2:6">
      <c r="B89" s="25"/>
      <c r="C89" s="25"/>
      <c r="D89" s="25"/>
      <c r="E89" s="25"/>
      <c r="F89" s="25"/>
    </row>
    <row r="90" s="16" customFormat="1" customHeight="1" spans="2:6">
      <c r="B90" s="25"/>
      <c r="C90" s="25"/>
      <c r="D90" s="25"/>
      <c r="E90" s="25"/>
      <c r="F90" s="25"/>
    </row>
    <row r="91" s="16" customFormat="1" customHeight="1" spans="2:6">
      <c r="B91" s="25"/>
      <c r="C91" s="25"/>
      <c r="D91" s="25"/>
      <c r="E91" s="25"/>
      <c r="F91" s="25"/>
    </row>
    <row r="92" s="16" customFormat="1" customHeight="1" spans="2:6">
      <c r="B92" s="25"/>
      <c r="C92" s="25"/>
      <c r="D92" s="25"/>
      <c r="E92" s="25"/>
      <c r="F92" s="25"/>
    </row>
    <row r="93" s="16" customFormat="1" customHeight="1" spans="2:6">
      <c r="B93" s="25"/>
      <c r="C93" s="25"/>
      <c r="D93" s="25"/>
      <c r="E93" s="25"/>
      <c r="F93" s="25"/>
    </row>
    <row r="94" s="16" customFormat="1" customHeight="1" spans="2:6">
      <c r="B94" s="25"/>
      <c r="C94" s="25"/>
      <c r="D94" s="25"/>
      <c r="E94" s="25"/>
      <c r="F94" s="25"/>
    </row>
    <row r="95" s="16" customFormat="1" customHeight="1" spans="2:6">
      <c r="B95" s="25"/>
      <c r="C95" s="25"/>
      <c r="D95" s="25"/>
      <c r="E95" s="25"/>
      <c r="F95" s="25"/>
    </row>
    <row r="96" s="16" customFormat="1" customHeight="1" spans="2:6">
      <c r="B96" s="25"/>
      <c r="C96" s="25"/>
      <c r="D96" s="25"/>
      <c r="E96" s="25"/>
      <c r="F96" s="25"/>
    </row>
    <row r="97" s="16" customFormat="1" customHeight="1" spans="2:6">
      <c r="B97" s="25"/>
      <c r="C97" s="25"/>
      <c r="D97" s="25"/>
      <c r="E97" s="25"/>
      <c r="F97" s="25"/>
    </row>
    <row r="98" s="16" customFormat="1" customHeight="1" spans="2:6">
      <c r="B98" s="25"/>
      <c r="C98" s="25"/>
      <c r="D98" s="25"/>
      <c r="E98" s="25"/>
      <c r="F98" s="25"/>
    </row>
    <row r="99" s="16" customFormat="1" customHeight="1" spans="2:6">
      <c r="B99" s="25"/>
      <c r="C99" s="25"/>
      <c r="D99" s="25"/>
      <c r="E99" s="25"/>
      <c r="F99" s="25"/>
    </row>
    <row r="100" s="16" customFormat="1" customHeight="1" spans="2:6">
      <c r="B100" s="25"/>
      <c r="C100" s="25"/>
      <c r="D100" s="25"/>
      <c r="E100" s="25"/>
      <c r="F100" s="25"/>
    </row>
    <row r="101" s="16" customFormat="1" customHeight="1" spans="2:6">
      <c r="B101" s="25"/>
      <c r="C101" s="25"/>
      <c r="D101" s="25"/>
      <c r="E101" s="25"/>
      <c r="F101" s="25"/>
    </row>
    <row r="102" s="16" customFormat="1" customHeight="1" spans="2:6">
      <c r="B102" s="25"/>
      <c r="C102" s="25"/>
      <c r="D102" s="25"/>
      <c r="E102" s="25"/>
      <c r="F102" s="25"/>
    </row>
    <row r="103" s="16" customFormat="1" customHeight="1" spans="2:6">
      <c r="B103" s="25"/>
      <c r="C103" s="25"/>
      <c r="D103" s="25"/>
      <c r="E103" s="25"/>
      <c r="F103" s="25"/>
    </row>
    <row r="104" s="16" customFormat="1" customHeight="1" spans="2:6">
      <c r="B104" s="25"/>
      <c r="C104" s="25"/>
      <c r="D104" s="25"/>
      <c r="E104" s="25"/>
      <c r="F104" s="25"/>
    </row>
    <row r="105" s="16" customFormat="1" customHeight="1" spans="2:6">
      <c r="B105" s="25"/>
      <c r="C105" s="25"/>
      <c r="D105" s="25"/>
      <c r="E105" s="25"/>
      <c r="F105" s="25"/>
    </row>
    <row r="106" s="16" customFormat="1" customHeight="1" spans="2:6">
      <c r="B106" s="25"/>
      <c r="C106" s="25"/>
      <c r="D106" s="25"/>
      <c r="E106" s="25"/>
      <c r="F106" s="25"/>
    </row>
    <row r="107" s="16" customFormat="1" customHeight="1" spans="2:6">
      <c r="B107" s="25"/>
      <c r="C107" s="25"/>
      <c r="D107" s="25"/>
      <c r="E107" s="25"/>
      <c r="F107" s="25"/>
    </row>
    <row r="108" s="16" customFormat="1" customHeight="1" spans="2:6">
      <c r="B108" s="25"/>
      <c r="C108" s="25"/>
      <c r="D108" s="25"/>
      <c r="E108" s="25"/>
      <c r="F108" s="25"/>
    </row>
    <row r="109" s="16" customFormat="1" customHeight="1" spans="2:6">
      <c r="B109" s="25"/>
      <c r="C109" s="25"/>
      <c r="D109" s="25"/>
      <c r="E109" s="25"/>
      <c r="F109" s="25"/>
    </row>
    <row r="110" s="16" customFormat="1" customHeight="1" spans="2:6">
      <c r="B110" s="25"/>
      <c r="C110" s="25"/>
      <c r="D110" s="25"/>
      <c r="E110" s="25"/>
      <c r="F110" s="25"/>
    </row>
    <row r="111" s="16" customFormat="1" customHeight="1" spans="2:6">
      <c r="B111" s="25"/>
      <c r="C111" s="25"/>
      <c r="D111" s="25"/>
      <c r="E111" s="25"/>
      <c r="F111" s="25"/>
    </row>
    <row r="112" s="16" customFormat="1" customHeight="1" spans="2:6">
      <c r="B112" s="25"/>
      <c r="C112" s="25"/>
      <c r="D112" s="25"/>
      <c r="E112" s="25"/>
      <c r="F112" s="25"/>
    </row>
    <row r="113" s="16" customFormat="1" customHeight="1" spans="2:6">
      <c r="B113" s="25"/>
      <c r="C113" s="25"/>
      <c r="D113" s="25"/>
      <c r="E113" s="25"/>
      <c r="F113" s="25"/>
    </row>
    <row r="114" s="16" customFormat="1" customHeight="1" spans="2:6">
      <c r="B114" s="25"/>
      <c r="C114" s="25"/>
      <c r="D114" s="25"/>
      <c r="E114" s="25"/>
      <c r="F114" s="25"/>
    </row>
    <row r="115" s="16" customFormat="1" customHeight="1" spans="2:6">
      <c r="B115" s="25"/>
      <c r="C115" s="25"/>
      <c r="D115" s="25"/>
      <c r="E115" s="25"/>
      <c r="F115" s="25"/>
    </row>
    <row r="116" s="16" customFormat="1" customHeight="1" spans="2:6">
      <c r="B116" s="25"/>
      <c r="C116" s="25"/>
      <c r="D116" s="25"/>
      <c r="E116" s="25"/>
      <c r="F116" s="25"/>
    </row>
    <row r="117" s="16" customFormat="1" customHeight="1" spans="2:6">
      <c r="B117" s="25"/>
      <c r="C117" s="25"/>
      <c r="D117" s="25"/>
      <c r="E117" s="25"/>
      <c r="F117" s="25"/>
    </row>
    <row r="118" s="16" customFormat="1" customHeight="1" spans="2:6">
      <c r="B118" s="25"/>
      <c r="C118" s="25"/>
      <c r="D118" s="25"/>
      <c r="E118" s="25"/>
      <c r="F118" s="25"/>
    </row>
    <row r="119" s="16" customFormat="1" customHeight="1" spans="2:6">
      <c r="B119" s="25"/>
      <c r="C119" s="25"/>
      <c r="D119" s="25"/>
      <c r="E119" s="25"/>
      <c r="F119" s="25"/>
    </row>
  </sheetData>
  <mergeCells count="1">
    <mergeCell ref="A2:E2"/>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workbookViewId="0">
      <selection activeCell="B8" sqref="B8"/>
    </sheetView>
  </sheetViews>
  <sheetFormatPr defaultColWidth="9" defaultRowHeight="14.25" outlineLevelCol="2"/>
  <cols>
    <col min="1" max="1" width="35.125" style="2" customWidth="1"/>
    <col min="2" max="2" width="38.375" style="3" customWidth="1"/>
    <col min="3" max="3" width="27.25" style="2" customWidth="1"/>
    <col min="4" max="16381" width="9" style="2"/>
  </cols>
  <sheetData>
    <row r="1" ht="20.25" customHeight="1" spans="1:1">
      <c r="A1" s="4"/>
    </row>
    <row r="2" ht="32.25" customHeight="1" spans="1:3">
      <c r="A2" s="5" t="s">
        <v>576</v>
      </c>
      <c r="B2" s="5"/>
      <c r="C2" s="5"/>
    </row>
    <row r="3" s="1" customFormat="1" ht="20.1" customHeight="1" spans="1:3">
      <c r="A3" s="6"/>
      <c r="B3" s="7"/>
      <c r="C3" s="8" t="s">
        <v>74</v>
      </c>
    </row>
    <row r="4" ht="50.1" customHeight="1" spans="1:3">
      <c r="A4" s="9" t="s">
        <v>400</v>
      </c>
      <c r="B4" s="9" t="s">
        <v>577</v>
      </c>
      <c r="C4" s="9" t="s">
        <v>578</v>
      </c>
    </row>
    <row r="5" ht="50.1" customHeight="1" spans="1:3">
      <c r="A5" s="9" t="s">
        <v>402</v>
      </c>
      <c r="B5" s="10">
        <f>B6+B7+B8</f>
        <v>3406</v>
      </c>
      <c r="C5" s="11" t="s">
        <v>579</v>
      </c>
    </row>
    <row r="6" ht="50.1" customHeight="1" spans="1:3">
      <c r="A6" s="12" t="s">
        <v>580</v>
      </c>
      <c r="B6" s="10">
        <v>0</v>
      </c>
      <c r="C6" s="11"/>
    </row>
    <row r="7" ht="50.1" customHeight="1" spans="1:3">
      <c r="A7" s="12" t="s">
        <v>581</v>
      </c>
      <c r="B7" s="10">
        <v>2805</v>
      </c>
      <c r="C7" s="11" t="s">
        <v>582</v>
      </c>
    </row>
    <row r="8" ht="50.1" customHeight="1" spans="1:3">
      <c r="A8" s="12" t="s">
        <v>583</v>
      </c>
      <c r="B8" s="10">
        <f>B9+B10</f>
        <v>601</v>
      </c>
      <c r="C8" s="11" t="s">
        <v>584</v>
      </c>
    </row>
    <row r="9" ht="50.1" customHeight="1" spans="1:3">
      <c r="A9" s="13" t="s">
        <v>585</v>
      </c>
      <c r="B9" s="10">
        <v>581</v>
      </c>
      <c r="C9" s="11" t="s">
        <v>584</v>
      </c>
    </row>
    <row r="10" ht="50.1" customHeight="1" spans="1:3">
      <c r="A10" s="14" t="s">
        <v>586</v>
      </c>
      <c r="B10" s="10">
        <v>20</v>
      </c>
      <c r="C10" s="11" t="s">
        <v>587</v>
      </c>
    </row>
    <row r="11" ht="22.5" customHeight="1"/>
    <row r="12" ht="57" customHeight="1" spans="1:3">
      <c r="A12" s="15" t="s">
        <v>588</v>
      </c>
      <c r="B12" s="15"/>
      <c r="C12" s="15"/>
    </row>
  </sheetData>
  <mergeCells count="2">
    <mergeCell ref="A2:C2"/>
    <mergeCell ref="A12:C1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收入表</vt:lpstr>
      <vt:lpstr>支出明细表</vt:lpstr>
      <vt:lpstr>税收返还和转移支付</vt:lpstr>
      <vt:lpstr>专项转移支付资金预算分项目表</vt:lpstr>
      <vt:lpstr>一般公共预算平衡表</vt:lpstr>
      <vt:lpstr>基金</vt:lpstr>
      <vt:lpstr>国资</vt:lpstr>
      <vt:lpstr>社保</vt:lpstr>
      <vt:lpstr>三公经费预算表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cp:lastModifiedBy>
  <dcterms:created xsi:type="dcterms:W3CDTF">2025-06-30T08:17:39Z</dcterms:created>
  <dcterms:modified xsi:type="dcterms:W3CDTF">2025-06-30T09:00:17Z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4668A258EE9A4BB29D5CECCEEF78DF40_11</vt:lpwstr>
  </property>
  <property fmtid="{D5CDD505-2E9C-101B-9397-08002B2CF9AE}" pid="3" name="KSOProductBuildVer">
    <vt:lpwstr>2052-12.1.0.20305</vt:lpwstr>
  </property>
</Properties>
</file>