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12月" sheetId="22" r:id="rId1"/>
    <sheet name="Sheet2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<sst xmlns="http://schemas.openxmlformats.org/spreadsheetml/2006/main" count="75" uniqueCount="54">
  <si>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2025年蓝山县农村公路提质改造建设项目进度表</t>
  </si>
  <si>
    <t>填报单位：蓝山县交通运输局</t>
  </si>
  <si>
    <t>序号</t>
  </si>
  <si>
    <t>市州</t>
  </si>
  <si>
    <t>县市区</t>
  </si>
  <si>
    <t>乡镇</t>
  </si>
  <si>
    <t>项目名称</t>
  </si>
  <si>
    <t>路线编码</t>
  </si>
  <si>
    <t>起讫桩号</t>
  </si>
  <si>
    <t>规划里程（公里）</t>
  </si>
  <si>
    <t>本月完成里程       （公里）</t>
  </si>
  <si>
    <t>本年            完成              里程                （公里）</t>
  </si>
  <si>
    <t>累计             完成              里程                （公里）</t>
  </si>
  <si>
    <t>本月完成投资     （万元）</t>
  </si>
  <si>
    <t>本月完成
总投资
（万元）</t>
  </si>
  <si>
    <t>本年累计
完成投资               （万元）</t>
  </si>
  <si>
    <t>中央投资
（万元）</t>
  </si>
  <si>
    <t>省投资
(万元)</t>
  </si>
  <si>
    <t>县区配   套资金      （万元）</t>
  </si>
  <si>
    <t>开工至今累计完成投资               （万元）</t>
  </si>
  <si>
    <t>备注</t>
  </si>
  <si>
    <t>起点</t>
  </si>
  <si>
    <t>终点</t>
  </si>
  <si>
    <t>水泥路</t>
  </si>
  <si>
    <t>路基</t>
  </si>
  <si>
    <t>蓝山县合计</t>
  </si>
  <si>
    <t>乡镇通三级公路小计</t>
  </si>
  <si>
    <t>永州市</t>
  </si>
  <si>
    <t>蓝山县</t>
  </si>
  <si>
    <t>湘江源瑶族乡</t>
  </si>
  <si>
    <t>蓝山县所城镇至湘江源公路</t>
  </si>
  <si>
    <t>X247431127</t>
  </si>
  <si>
    <t>犁头瑶族乡</t>
  </si>
  <si>
    <t>蓝山县塔峰镇至犁头公路</t>
  </si>
  <si>
    <t>X029431127</t>
  </si>
  <si>
    <t>大桥瑶族乡</t>
  </si>
  <si>
    <t>蓝山县所城镇至大桥公路</t>
  </si>
  <si>
    <t>X045431127</t>
  </si>
  <si>
    <t>太平圩镇</t>
  </si>
  <si>
    <t>太平圩镇通三级公路</t>
  </si>
  <si>
    <t>Y999431127</t>
  </si>
  <si>
    <t>资源产业路</t>
  </si>
  <si>
    <t>新圩镇</t>
  </si>
  <si>
    <t>蓝山县新圩镇W007S231至水源寨公路</t>
  </si>
  <si>
    <t>W007431127</t>
  </si>
  <si>
    <t>蓝山县太平圩镇W013肖家至里田公路</t>
  </si>
  <si>
    <t>W013431127</t>
  </si>
  <si>
    <t>蓝山县W023四亩塘至西岭头公路</t>
  </si>
  <si>
    <t>W023431127</t>
  </si>
  <si>
    <t>所城镇</t>
  </si>
  <si>
    <t>蓝山县所城镇W016万年至舜水公路</t>
  </si>
  <si>
    <t>W016431127</t>
  </si>
  <si>
    <t>蓝山县W024贺家山至天堂公路</t>
  </si>
  <si>
    <t>W024431127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</si>
</sst>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J2" sqref="J2"/>
    </sheetView>
  </sheetViews>
  <sheetFormatPr defaultColWidth="9" defaultRowHeight="13.5"/>
  <cols>
    <col min="1" max="1" width="3.625" customWidth="1"/>
    <col min="2" max="2" width="6.125" customWidth="1"/>
    <col min="3" max="3" width="6.80833333333333" customWidth="1"/>
    <col min="4" max="4" width="7.75" customWidth="1"/>
    <col min="5" max="5" width="20.375" style="2" customWidth="1"/>
    <col min="6" max="6" width="10.125" customWidth="1"/>
    <col min="7" max="7" width="5.75" customWidth="1"/>
    <col min="8" max="8" width="7.5" customWidth="1"/>
    <col min="10" max="11" width="8.125" customWidth="1"/>
    <col min="14" max="15" width="7.625" customWidth="1"/>
    <col min="16" max="16" width="8.875" customWidth="1"/>
    <col min="17" max="17" width="10.375"/>
    <col min="19" max="19" width="7.375" customWidth="1"/>
    <col min="20" max="20" width="8.25" customWidth="1"/>
    <col min="21" max="21" width="9.125" customWidth="1"/>
    <col min="22" max="22" width="3.875" customWidth="1"/>
    <col min="23" max="23" width="9.25"/>
  </cols>
  <sheetData>
    <row r="1" customFormat="1" ht="43" customHeight="1" spans="1:22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1" ht="33" customHeight="1" spans="1:22">
      <c r="A2" s="5" t="s">
        <v>1</v>
      </c>
      <c r="B2" s="5"/>
      <c r="C2" s="5"/>
      <c r="D2" s="5"/>
      <c r="E2" s="6"/>
      <c r="F2" s="5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5"/>
      <c r="S2" s="5"/>
      <c r="T2" s="5"/>
      <c r="U2" s="8"/>
      <c r="V2" s="7"/>
    </row>
    <row r="3" customFormat="1" ht="33" customHeight="1" spans="1: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9" t="s">
        <v>9</v>
      </c>
      <c r="J3" s="9" t="s">
        <v>10</v>
      </c>
      <c r="K3" s="9"/>
      <c r="L3" s="11" t="s">
        <v>11</v>
      </c>
      <c r="M3" s="10" t="s">
        <v>12</v>
      </c>
      <c r="N3" s="9" t="s">
        <v>13</v>
      </c>
      <c r="O3" s="9"/>
      <c r="P3" s="9" t="s">
        <v>14</v>
      </c>
      <c r="Q3" s="11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</row>
    <row r="4" customFormat="1" ht="29" customHeight="1" spans="1:22">
      <c r="A4" s="9"/>
      <c r="B4" s="9"/>
      <c r="C4" s="9"/>
      <c r="D4" s="9"/>
      <c r="E4" s="9"/>
      <c r="F4" s="9"/>
      <c r="G4" s="9" t="s">
        <v>21</v>
      </c>
      <c r="H4" s="9" t="s">
        <v>22</v>
      </c>
      <c r="I4" s="9"/>
      <c r="J4" s="10" t="s">
        <v>23</v>
      </c>
      <c r="K4" s="10" t="s">
        <v>24</v>
      </c>
      <c r="L4" s="11"/>
      <c r="M4" s="10"/>
      <c r="N4" s="10" t="s">
        <v>23</v>
      </c>
      <c r="O4" s="10" t="s">
        <v>24</v>
      </c>
      <c r="P4" s="9"/>
      <c r="Q4" s="11"/>
      <c r="R4" s="10"/>
      <c r="S4" s="10"/>
      <c r="T4" s="10"/>
      <c r="U4" s="10"/>
      <c r="V4" s="10"/>
    </row>
    <row r="5" s="1" customFormat="1" ht="26" customHeight="1" spans="1:22">
      <c r="A5" s="12" t="s">
        <v>25</v>
      </c>
      <c r="B5" s="13"/>
      <c r="C5" s="13"/>
      <c r="D5" s="13"/>
      <c r="E5" s="14"/>
      <c r="F5" s="15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="1" customFormat="1" ht="26" customHeight="1" spans="1:22">
      <c r="A6" s="12" t="s">
        <v>26</v>
      </c>
      <c r="B6" s="13"/>
      <c r="C6" s="13"/>
      <c r="D6" s="13"/>
      <c r="E6" s="14"/>
      <c r="F6" s="15"/>
      <c r="G6" s="15"/>
      <c r="H6" s="15"/>
      <c r="I6" s="16">
        <f>I7+I8+I9+I10+I12+I13+I14+I15+I16</f>
        <v>47.082</v>
      </c>
      <c r="J6" s="16">
        <f t="shared" ref="J6:U6" si="0">J7+J8+J9+J10+J12+J13+J14+J15+J16</f>
        <v>1.772</v>
      </c>
      <c r="K6" s="16">
        <f t="shared" si="0"/>
        <v>1.772</v>
      </c>
      <c r="L6" s="16">
        <f t="shared" si="0"/>
        <v>9.772</v>
      </c>
      <c r="M6" s="16">
        <f t="shared" si="0"/>
        <v>46.202</v>
      </c>
      <c r="N6" s="16">
        <f t="shared" si="0"/>
        <v>886</v>
      </c>
      <c r="O6" s="16">
        <f t="shared" si="0"/>
        <v>177.2</v>
      </c>
      <c r="P6" s="16">
        <f t="shared" si="0"/>
        <v>1063.2</v>
      </c>
      <c r="Q6" s="16">
        <f t="shared" si="0"/>
        <v>4043.2</v>
      </c>
      <c r="R6" s="16">
        <f t="shared" si="0"/>
        <v>1449.84</v>
      </c>
      <c r="S6" s="16">
        <f t="shared" si="0"/>
        <v>155.44</v>
      </c>
      <c r="T6" s="16">
        <f t="shared" si="0"/>
        <v>2437.92</v>
      </c>
      <c r="U6" s="16">
        <f t="shared" si="0"/>
        <v>25901.2</v>
      </c>
      <c r="V6" s="17"/>
    </row>
    <row r="7" s="1" customFormat="1" ht="26" customHeight="1" spans="1:22">
      <c r="A7" s="17">
        <v>1</v>
      </c>
      <c r="B7" s="18" t="s">
        <v>27</v>
      </c>
      <c r="C7" s="18" t="s">
        <v>28</v>
      </c>
      <c r="D7" s="18" t="s">
        <v>29</v>
      </c>
      <c r="E7" s="18" t="s">
        <v>30</v>
      </c>
      <c r="F7" s="18" t="s">
        <v>31</v>
      </c>
      <c r="G7" s="19">
        <v>0</v>
      </c>
      <c r="H7" s="18">
        <v>18.643</v>
      </c>
      <c r="I7" s="18">
        <v>18.643</v>
      </c>
      <c r="J7" s="18">
        <v>0.543</v>
      </c>
      <c r="K7" s="18">
        <v>0.543</v>
      </c>
      <c r="L7" s="18">
        <v>2.643</v>
      </c>
      <c r="M7" s="18">
        <v>18.643</v>
      </c>
      <c r="N7" s="20">
        <f>J7*500</f>
        <v>271.5</v>
      </c>
      <c r="O7" s="20">
        <f>K7*100</f>
        <v>54.3</v>
      </c>
      <c r="P7" s="20">
        <f>N7+O7</f>
        <v>325.8</v>
      </c>
      <c r="Q7" s="20">
        <f>L7*600</f>
        <v>1585.8</v>
      </c>
      <c r="R7" s="20">
        <f>L7*220</f>
        <v>581.46</v>
      </c>
      <c r="S7" s="20">
        <f>L7*20</f>
        <v>52.86</v>
      </c>
      <c r="T7" s="20">
        <f>L7*360</f>
        <v>951.48</v>
      </c>
      <c r="U7" s="20">
        <f>M7*600</f>
        <v>11185.8</v>
      </c>
      <c r="V7" s="17"/>
    </row>
    <row r="8" s="1" customFormat="1" ht="26" customHeight="1" spans="1:22">
      <c r="A8" s="17">
        <v>2</v>
      </c>
      <c r="B8" s="18" t="s">
        <v>27</v>
      </c>
      <c r="C8" s="18" t="s">
        <v>28</v>
      </c>
      <c r="D8" s="21" t="s">
        <v>32</v>
      </c>
      <c r="E8" s="22" t="s">
        <v>33</v>
      </c>
      <c r="F8" s="22" t="s">
        <v>34</v>
      </c>
      <c r="G8" s="20">
        <v>0</v>
      </c>
      <c r="H8" s="18">
        <v>17.429</v>
      </c>
      <c r="I8" s="18">
        <v>17.429</v>
      </c>
      <c r="J8" s="18">
        <v>1.029</v>
      </c>
      <c r="K8" s="18">
        <v>1.029</v>
      </c>
      <c r="L8" s="18">
        <v>2.429</v>
      </c>
      <c r="M8" s="18">
        <v>17.429</v>
      </c>
      <c r="N8" s="20">
        <f>J8*500</f>
        <v>514.5</v>
      </c>
      <c r="O8" s="20">
        <f>K8*100</f>
        <v>102.9</v>
      </c>
      <c r="P8" s="20">
        <f>N8+O8</f>
        <v>617.4</v>
      </c>
      <c r="Q8" s="20">
        <f>L8*600</f>
        <v>1457.4</v>
      </c>
      <c r="R8" s="20">
        <f>L8*220</f>
        <v>534.38</v>
      </c>
      <c r="S8" s="20">
        <f>L8*20</f>
        <v>48.58</v>
      </c>
      <c r="T8" s="20">
        <f>L8*360</f>
        <v>874.44</v>
      </c>
      <c r="U8" s="20">
        <f>M8*600</f>
        <v>10457.4</v>
      </c>
      <c r="V8" s="17"/>
    </row>
    <row r="9" s="1" customFormat="1" ht="26" customHeight="1" spans="1:22">
      <c r="A9" s="17">
        <v>3</v>
      </c>
      <c r="B9" s="18" t="s">
        <v>27</v>
      </c>
      <c r="C9" s="18" t="s">
        <v>28</v>
      </c>
      <c r="D9" s="21" t="s">
        <v>35</v>
      </c>
      <c r="E9" s="22" t="s">
        <v>36</v>
      </c>
      <c r="F9" s="22" t="s">
        <v>37</v>
      </c>
      <c r="G9" s="20">
        <v>0</v>
      </c>
      <c r="H9" s="18">
        <v>3.13</v>
      </c>
      <c r="I9" s="18">
        <v>3.13</v>
      </c>
      <c r="J9" s="18">
        <v>0.2</v>
      </c>
      <c r="K9" s="18">
        <v>0.2</v>
      </c>
      <c r="L9" s="18">
        <v>0.2</v>
      </c>
      <c r="M9" s="18">
        <v>3.13</v>
      </c>
      <c r="N9" s="20">
        <f>J9*500</f>
        <v>100</v>
      </c>
      <c r="O9" s="20">
        <f>K9*100</f>
        <v>20</v>
      </c>
      <c r="P9" s="20">
        <f>N9+O9</f>
        <v>120</v>
      </c>
      <c r="Q9" s="20">
        <f>L9*600</f>
        <v>120</v>
      </c>
      <c r="R9" s="20">
        <f>L9*220</f>
        <v>44</v>
      </c>
      <c r="S9" s="20">
        <f>L9*20</f>
        <v>4</v>
      </c>
      <c r="T9" s="20">
        <f>L9*360</f>
        <v>72</v>
      </c>
      <c r="U9" s="20">
        <f>M9*600</f>
        <v>1878</v>
      </c>
      <c r="V9" s="17"/>
    </row>
    <row r="10" s="1" customFormat="1" ht="26" customHeight="1" spans="1:22">
      <c r="A10" s="17">
        <v>3</v>
      </c>
      <c r="B10" s="18" t="s">
        <v>27</v>
      </c>
      <c r="C10" s="18" t="s">
        <v>28</v>
      </c>
      <c r="D10" s="21" t="s">
        <v>38</v>
      </c>
      <c r="E10" s="22" t="s">
        <v>39</v>
      </c>
      <c r="F10" s="22" t="s">
        <v>40</v>
      </c>
      <c r="G10" s="20">
        <v>0</v>
      </c>
      <c r="H10" s="18">
        <v>3.88</v>
      </c>
      <c r="I10" s="18">
        <v>3.88</v>
      </c>
      <c r="J10" s="18"/>
      <c r="K10" s="18"/>
      <c r="L10" s="18">
        <v>0.5</v>
      </c>
      <c r="M10" s="18">
        <v>3</v>
      </c>
      <c r="N10" s="20">
        <f>J10*500</f>
        <v>0</v>
      </c>
      <c r="O10" s="20">
        <f>K10*100</f>
        <v>0</v>
      </c>
      <c r="P10" s="20">
        <f>N10+O10</f>
        <v>0</v>
      </c>
      <c r="Q10" s="20">
        <f>L10*600</f>
        <v>300</v>
      </c>
      <c r="R10" s="20">
        <f>L10*220</f>
        <v>110</v>
      </c>
      <c r="S10" s="20">
        <f>L10*20</f>
        <v>10</v>
      </c>
      <c r="T10" s="20">
        <f>L10*360</f>
        <v>180</v>
      </c>
      <c r="U10" s="20">
        <f>M10*600</f>
        <v>1800</v>
      </c>
      <c r="V10" s="17"/>
    </row>
    <row r="11" s="1" customFormat="1" ht="26" customHeight="1" spans="1:22">
      <c r="A11" s="23" t="s">
        <v>41</v>
      </c>
      <c r="B11" s="24"/>
      <c r="C11" s="24"/>
      <c r="D11" s="24"/>
      <c r="E11" s="25"/>
      <c r="F11" s="22"/>
      <c r="G11" s="20"/>
      <c r="H11" s="18"/>
      <c r="I11" s="18"/>
      <c r="J11" s="18"/>
      <c r="K11" s="18"/>
      <c r="L11" s="18"/>
      <c r="M11" s="18"/>
      <c r="N11" s="20"/>
      <c r="O11" s="20"/>
      <c r="P11" s="20"/>
      <c r="Q11" s="20"/>
      <c r="R11" s="20"/>
      <c r="S11" s="20"/>
      <c r="T11" s="20"/>
      <c r="U11" s="20"/>
      <c r="V11" s="17"/>
    </row>
    <row r="12" s="1" customFormat="1" ht="26" customHeight="1" spans="1:22">
      <c r="A12" s="17">
        <v>1</v>
      </c>
      <c r="B12" s="18" t="s">
        <v>27</v>
      </c>
      <c r="C12" s="18" t="s">
        <v>28</v>
      </c>
      <c r="D12" s="21" t="s">
        <v>42</v>
      </c>
      <c r="E12" s="21" t="s">
        <v>43</v>
      </c>
      <c r="F12" s="22" t="s">
        <v>44</v>
      </c>
      <c r="G12" s="20">
        <v>0</v>
      </c>
      <c r="H12" s="18">
        <v>1.02</v>
      </c>
      <c r="I12" s="18">
        <v>1.02</v>
      </c>
      <c r="J12" s="18"/>
      <c r="K12" s="18"/>
      <c r="L12" s="18">
        <v>1.02</v>
      </c>
      <c r="M12" s="18">
        <v>1.02</v>
      </c>
      <c r="N12" s="20">
        <f t="shared" ref="N12:N16" si="1">J12*120</f>
        <v>0</v>
      </c>
      <c r="O12" s="20">
        <f t="shared" ref="O12:O16" si="2">K12*25</f>
        <v>0</v>
      </c>
      <c r="P12" s="20">
        <f t="shared" ref="P12:P16" si="3">N12+O12</f>
        <v>0</v>
      </c>
      <c r="Q12" s="20">
        <f t="shared" ref="Q12:Q16" si="4">M12*145</f>
        <v>147.9</v>
      </c>
      <c r="R12" s="20">
        <f t="shared" ref="R12:R16" si="5">M12*45</f>
        <v>45.9</v>
      </c>
      <c r="S12" s="20">
        <f t="shared" ref="S12:S16" si="6">M12*10</f>
        <v>10.2</v>
      </c>
      <c r="T12" s="20">
        <f t="shared" ref="T12:T16" si="7">M12*90</f>
        <v>91.8</v>
      </c>
      <c r="U12" s="20">
        <f t="shared" ref="U12:U16" si="8">R12+S12+T12</f>
        <v>147.9</v>
      </c>
      <c r="V12" s="17"/>
    </row>
    <row r="13" s="1" customFormat="1" ht="26" customHeight="1" spans="1:22">
      <c r="A13" s="17">
        <v>2</v>
      </c>
      <c r="B13" s="18" t="s">
        <v>27</v>
      </c>
      <c r="C13" s="18" t="s">
        <v>28</v>
      </c>
      <c r="D13" s="21" t="s">
        <v>38</v>
      </c>
      <c r="E13" s="21" t="s">
        <v>45</v>
      </c>
      <c r="F13" s="22" t="s">
        <v>46</v>
      </c>
      <c r="G13" s="20">
        <v>0</v>
      </c>
      <c r="H13" s="18">
        <v>1.06</v>
      </c>
      <c r="I13" s="18">
        <v>1.06</v>
      </c>
      <c r="J13" s="18"/>
      <c r="K13" s="18"/>
      <c r="L13" s="18">
        <v>1.06</v>
      </c>
      <c r="M13" s="18">
        <v>1.06</v>
      </c>
      <c r="N13" s="20">
        <f t="shared" si="1"/>
        <v>0</v>
      </c>
      <c r="O13" s="20">
        <f t="shared" si="2"/>
        <v>0</v>
      </c>
      <c r="P13" s="20">
        <f t="shared" si="3"/>
        <v>0</v>
      </c>
      <c r="Q13" s="20">
        <f t="shared" si="4"/>
        <v>153.7</v>
      </c>
      <c r="R13" s="20">
        <f t="shared" si="5"/>
        <v>47.7</v>
      </c>
      <c r="S13" s="20">
        <f t="shared" si="6"/>
        <v>10.6</v>
      </c>
      <c r="T13" s="20">
        <f t="shared" si="7"/>
        <v>95.4</v>
      </c>
      <c r="U13" s="20">
        <f t="shared" si="8"/>
        <v>153.7</v>
      </c>
      <c r="V13" s="17"/>
    </row>
    <row r="14" s="1" customFormat="1" ht="26" customHeight="1" spans="1:22">
      <c r="A14" s="17">
        <v>3</v>
      </c>
      <c r="B14" s="18" t="s">
        <v>27</v>
      </c>
      <c r="C14" s="18" t="s">
        <v>28</v>
      </c>
      <c r="D14" s="21" t="s">
        <v>38</v>
      </c>
      <c r="E14" s="21" t="s">
        <v>47</v>
      </c>
      <c r="F14" s="22" t="s">
        <v>48</v>
      </c>
      <c r="G14" s="20">
        <v>0</v>
      </c>
      <c r="H14" s="18">
        <v>0.64</v>
      </c>
      <c r="I14" s="18">
        <v>0.64</v>
      </c>
      <c r="J14" s="18"/>
      <c r="K14" s="18"/>
      <c r="L14" s="18">
        <v>0.64</v>
      </c>
      <c r="M14" s="18">
        <v>0.64</v>
      </c>
      <c r="N14" s="20">
        <f t="shared" si="1"/>
        <v>0</v>
      </c>
      <c r="O14" s="20">
        <f t="shared" si="2"/>
        <v>0</v>
      </c>
      <c r="P14" s="20">
        <f t="shared" si="3"/>
        <v>0</v>
      </c>
      <c r="Q14" s="20">
        <f t="shared" si="4"/>
        <v>92.8</v>
      </c>
      <c r="R14" s="20">
        <f t="shared" si="5"/>
        <v>28.8</v>
      </c>
      <c r="S14" s="20">
        <f t="shared" si="6"/>
        <v>6.4</v>
      </c>
      <c r="T14" s="20">
        <f t="shared" si="7"/>
        <v>57.6</v>
      </c>
      <c r="U14" s="20">
        <f t="shared" si="8"/>
        <v>92.8</v>
      </c>
      <c r="V14" s="17"/>
    </row>
    <row r="15" s="1" customFormat="1" ht="26" customHeight="1" spans="1:22">
      <c r="A15" s="17">
        <v>4</v>
      </c>
      <c r="B15" s="18" t="s">
        <v>27</v>
      </c>
      <c r="C15" s="18" t="s">
        <v>28</v>
      </c>
      <c r="D15" s="21" t="s">
        <v>49</v>
      </c>
      <c r="E15" s="21" t="s">
        <v>50</v>
      </c>
      <c r="F15" s="22" t="s">
        <v>51</v>
      </c>
      <c r="G15" s="20">
        <v>0</v>
      </c>
      <c r="H15" s="18">
        <v>0.55</v>
      </c>
      <c r="I15" s="18">
        <v>0.55</v>
      </c>
      <c r="J15" s="18"/>
      <c r="K15" s="18"/>
      <c r="L15" s="18">
        <v>0.55</v>
      </c>
      <c r="M15" s="18">
        <v>0.55</v>
      </c>
      <c r="N15" s="20">
        <f t="shared" si="1"/>
        <v>0</v>
      </c>
      <c r="O15" s="20">
        <f t="shared" si="2"/>
        <v>0</v>
      </c>
      <c r="P15" s="20">
        <f t="shared" si="3"/>
        <v>0</v>
      </c>
      <c r="Q15" s="20">
        <f t="shared" si="4"/>
        <v>79.75</v>
      </c>
      <c r="R15" s="20">
        <f t="shared" si="5"/>
        <v>24.75</v>
      </c>
      <c r="S15" s="20">
        <f t="shared" si="6"/>
        <v>5.5</v>
      </c>
      <c r="T15" s="20">
        <f t="shared" si="7"/>
        <v>49.5</v>
      </c>
      <c r="U15" s="20">
        <f t="shared" si="8"/>
        <v>79.75</v>
      </c>
      <c r="V15" s="17"/>
    </row>
    <row r="16" s="1" customFormat="1" ht="26" customHeight="1" spans="1:22">
      <c r="A16" s="17">
        <v>5</v>
      </c>
      <c r="B16" s="18" t="s">
        <v>27</v>
      </c>
      <c r="C16" s="18" t="s">
        <v>28</v>
      </c>
      <c r="D16" s="21" t="s">
        <v>42</v>
      </c>
      <c r="E16" s="21" t="s">
        <v>52</v>
      </c>
      <c r="F16" s="22" t="s">
        <v>53</v>
      </c>
      <c r="G16" s="20">
        <v>0</v>
      </c>
      <c r="H16" s="18">
        <v>0.73</v>
      </c>
      <c r="I16" s="18">
        <v>0.73</v>
      </c>
      <c r="J16" s="18"/>
      <c r="K16" s="18"/>
      <c r="L16" s="18">
        <v>0.73</v>
      </c>
      <c r="M16" s="18">
        <v>0.73</v>
      </c>
      <c r="N16" s="20">
        <f t="shared" si="1"/>
        <v>0</v>
      </c>
      <c r="O16" s="20">
        <f t="shared" si="2"/>
        <v>0</v>
      </c>
      <c r="P16" s="20">
        <f t="shared" si="3"/>
        <v>0</v>
      </c>
      <c r="Q16" s="20">
        <f t="shared" si="4"/>
        <v>105.85</v>
      </c>
      <c r="R16" s="20">
        <f t="shared" si="5"/>
        <v>32.85</v>
      </c>
      <c r="S16" s="20">
        <f t="shared" si="6"/>
        <v>7.3</v>
      </c>
      <c r="T16" s="20">
        <f t="shared" si="7"/>
        <v>65.7</v>
      </c>
      <c r="U16" s="20">
        <f t="shared" si="8"/>
        <v>105.85</v>
      </c>
      <c r="V16" s="17"/>
    </row>
    <row r="17" s="1" customFormat="1" ht="14.25" spans="2:19">
      <c r="B17" s="26"/>
      <c r="C17" s="26"/>
      <c r="D17" s="26"/>
      <c r="E17" s="27"/>
      <c r="F17" s="26"/>
      <c r="G17" s="27"/>
      <c r="H17" s="26"/>
      <c r="I17" s="26"/>
      <c r="J17" s="27"/>
      <c r="K17" s="26"/>
      <c r="L17" s="26"/>
      <c r="M17" s="27"/>
      <c r="N17" s="27"/>
      <c r="O17" s="26"/>
      <c r="P17" s="27"/>
      <c r="Q17"/>
      <c r="R17" s="26"/>
      <c r="S17" s="27"/>
    </row>
    <row r="18" s="1" customFormat="1" ht="12" spans="2:19">
      <c r="E18" s="28"/>
    </row>
    <row r="19" s="1" customFormat="1" ht="12" spans="2:19">
      <c r="E19" s="28"/>
    </row>
    <row r="20" s="1" customFormat="1" ht="12" spans="2:19">
      <c r="E20" s="28"/>
    </row>
    <row r="21" s="1" customFormat="1" ht="12" spans="2:19">
      <c r="E21" s="28"/>
    </row>
  </sheetData>
  <mergeCells count="30">
    <mergeCell ref="A1:V1"/>
    <mergeCell ref="A2:F2"/>
    <mergeCell ref="R2:T2"/>
    <mergeCell ref="G3:H3"/>
    <mergeCell ref="J3:K3"/>
    <mergeCell ref="N3:O3"/>
    <mergeCell ref="A5:E5"/>
    <mergeCell ref="A6:E6"/>
    <mergeCell ref="A11:E11"/>
    <mergeCell ref="B17:D17"/>
    <mergeCell ref="H17:I17"/>
    <mergeCell ref="K17:L17"/>
    <mergeCell ref="O17:P17"/>
    <mergeCell ref="R17:S17"/>
    <mergeCell ref="A3:A4"/>
    <mergeCell ref="B3:B4"/>
    <mergeCell ref="C3:C4"/>
    <mergeCell ref="D3:D4"/>
    <mergeCell ref="E3:E4"/>
    <mergeCell ref="F3:F4"/>
    <mergeCell ref="I3:I4"/>
    <mergeCell ref="L3:L4"/>
    <mergeCell ref="M3:M4"/>
    <mergeCell ref="P3:P4"/>
    <mergeCell ref="Q3:Q4"/>
    <mergeCell ref="R3:R4"/>
    <mergeCell ref="S3:S4"/>
    <mergeCell ref="T3:T4"/>
    <mergeCell ref="U3:U4"/>
    <mergeCell ref="V3:V4"/>
  </mergeCells>
  <pageMargins left="0.75" right="0.75" top="1" bottom="1" header="0.5" footer="0.5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思言律己</cp:lastModifiedBy>
  <dcterms:created xsi:type="dcterms:W3CDTF">2023-01-31T07:18:00Z</dcterms:created>
  <dcterms:modified xsi:type="dcterms:W3CDTF">2025-12-15T08:28:39Z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5FE144A2D04D4091B9A1DE3BFDEDD260_13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